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-109-2-01 - Přípojky" sheetId="2" r:id="rId2"/>
    <sheet name="2025-109-2-02 - Komunikace" sheetId="3" r:id="rId3"/>
    <sheet name="2025-109-2-03 - Základy" sheetId="4" r:id="rId4"/>
    <sheet name="2025-109-2B-04 - Svislé k..." sheetId="5" r:id="rId5"/>
    <sheet name="2025-109-2B-05 - Vodorovn..." sheetId="6" r:id="rId6"/>
    <sheet name="2025-109-2-06 - Střechy" sheetId="7" r:id="rId7"/>
    <sheet name="2025-109-2B-07 - Podlahy" sheetId="8" r:id="rId8"/>
    <sheet name="2025-109-2B-08 - Otvorové..." sheetId="9" r:id="rId9"/>
    <sheet name="2025-109-2B-09 - Vnitřní ..." sheetId="10" r:id="rId10"/>
    <sheet name="2025-109-2-10 - Vnější po..." sheetId="11" r:id="rId11"/>
    <sheet name="2025-109-2B-11 - Zámečnic..." sheetId="12" r:id="rId12"/>
    <sheet name="2025-109-2B-12 - Profese ..." sheetId="13" r:id="rId13"/>
    <sheet name="2025-109-2B-13 - Profese ..." sheetId="14" r:id="rId14"/>
    <sheet name="2025-109-2B-14 - Profese ..." sheetId="15" r:id="rId15"/>
    <sheet name="2025-109-2B-15 - Profese ..." sheetId="16" r:id="rId16"/>
    <sheet name="2025-109-2-16 - Profese -..." sheetId="17" r:id="rId17"/>
    <sheet name="2025-109-2-17 - Profese -..." sheetId="18" r:id="rId18"/>
    <sheet name="2025-109-2-18 - Interiéro..." sheetId="19" r:id="rId19"/>
    <sheet name="2025-109-2B-19 - VRN - ve..." sheetId="20" r:id="rId20"/>
  </sheets>
  <definedNames>
    <definedName name="_xlnm.Print_Area" localSheetId="0">'Rekapitulace stavby'!$D$4:$AO$36,'Rekapitulace stavby'!$C$42:$AQ$74</definedName>
    <definedName name="_xlnm.Print_Titles" localSheetId="0">'Rekapitulace stavby'!$52:$52</definedName>
    <definedName name="_xlnm._FilterDatabase" localSheetId="1" hidden="1">'2025-109-2-01 - Přípojky'!$C$80:$K$112</definedName>
    <definedName name="_xlnm.Print_Area" localSheetId="1">'2025-109-2-01 - Přípojky'!$C$4:$J$39,'2025-109-2-01 - Přípojky'!$C$68:$K$112</definedName>
    <definedName name="_xlnm.Print_Titles" localSheetId="1">'2025-109-2-01 - Přípojky'!$80:$80</definedName>
    <definedName name="_xlnm._FilterDatabase" localSheetId="2" hidden="1">'2025-109-2-02 - Komunikace'!$C$83:$K$130</definedName>
    <definedName name="_xlnm.Print_Area" localSheetId="2">'2025-109-2-02 - Komunikace'!$C$4:$J$39,'2025-109-2-02 - Komunikace'!$C$71:$K$130</definedName>
    <definedName name="_xlnm.Print_Titles" localSheetId="2">'2025-109-2-02 - Komunikace'!$83:$83</definedName>
    <definedName name="_xlnm._FilterDatabase" localSheetId="3" hidden="1">'2025-109-2-03 - Základy'!$C$87:$K$183</definedName>
    <definedName name="_xlnm.Print_Area" localSheetId="3">'2025-109-2-03 - Základy'!$C$4:$J$39,'2025-109-2-03 - Základy'!$C$75:$K$183</definedName>
    <definedName name="_xlnm.Print_Titles" localSheetId="3">'2025-109-2-03 - Základy'!$87:$87</definedName>
    <definedName name="_xlnm._FilterDatabase" localSheetId="4" hidden="1">'2025-109-2B-04 - Svislé k...'!$C$86:$K$185</definedName>
    <definedName name="_xlnm.Print_Area" localSheetId="4">'2025-109-2B-04 - Svislé k...'!$C$4:$J$39,'2025-109-2B-04 - Svislé k...'!$C$74:$K$185</definedName>
    <definedName name="_xlnm.Print_Titles" localSheetId="4">'2025-109-2B-04 - Svislé k...'!$86:$86</definedName>
    <definedName name="_xlnm._FilterDatabase" localSheetId="5" hidden="1">'2025-109-2B-05 - Vodorovn...'!$C$84:$K$119</definedName>
    <definedName name="_xlnm.Print_Area" localSheetId="5">'2025-109-2B-05 - Vodorovn...'!$C$4:$J$39,'2025-109-2B-05 - Vodorovn...'!$C$72:$K$119</definedName>
    <definedName name="_xlnm.Print_Titles" localSheetId="5">'2025-109-2B-05 - Vodorovn...'!$84:$84</definedName>
    <definedName name="_xlnm._FilterDatabase" localSheetId="6" hidden="1">'2025-109-2-06 - Střechy'!$C$84:$K$150</definedName>
    <definedName name="_xlnm.Print_Area" localSheetId="6">'2025-109-2-06 - Střechy'!$C$4:$J$39,'2025-109-2-06 - Střechy'!$C$72:$K$150</definedName>
    <definedName name="_xlnm.Print_Titles" localSheetId="6">'2025-109-2-06 - Střechy'!$84:$84</definedName>
    <definedName name="_xlnm._FilterDatabase" localSheetId="7" hidden="1">'2025-109-2B-07 - Podlahy'!$C$87:$K$150</definedName>
    <definedName name="_xlnm.Print_Area" localSheetId="7">'2025-109-2B-07 - Podlahy'!$C$4:$J$39,'2025-109-2B-07 - Podlahy'!$C$75:$K$150</definedName>
    <definedName name="_xlnm.Print_Titles" localSheetId="7">'2025-109-2B-07 - Podlahy'!$87:$87</definedName>
    <definedName name="_xlnm._FilterDatabase" localSheetId="8" hidden="1">'2025-109-2B-08 - Otvorové...'!$C$88:$K$194</definedName>
    <definedName name="_xlnm.Print_Area" localSheetId="8">'2025-109-2B-08 - Otvorové...'!$C$4:$J$39,'2025-109-2B-08 - Otvorové...'!$C$76:$K$194</definedName>
    <definedName name="_xlnm.Print_Titles" localSheetId="8">'2025-109-2B-08 - Otvorové...'!$88:$88</definedName>
    <definedName name="_xlnm._FilterDatabase" localSheetId="9" hidden="1">'2025-109-2B-09 - Vnitřní ...'!$C$85:$K$141</definedName>
    <definedName name="_xlnm.Print_Area" localSheetId="9">'2025-109-2B-09 - Vnitřní ...'!$C$4:$J$39,'2025-109-2B-09 - Vnitřní ...'!$C$73:$K$141</definedName>
    <definedName name="_xlnm.Print_Titles" localSheetId="9">'2025-109-2B-09 - Vnitřní ...'!$85:$85</definedName>
    <definedName name="_xlnm._FilterDatabase" localSheetId="10" hidden="1">'2025-109-2-10 - Vnější po...'!$C$84:$K$118</definedName>
    <definedName name="_xlnm.Print_Area" localSheetId="10">'2025-109-2-10 - Vnější po...'!$C$4:$J$39,'2025-109-2-10 - Vnější po...'!$C$72:$K$118</definedName>
    <definedName name="_xlnm.Print_Titles" localSheetId="10">'2025-109-2-10 - Vnější po...'!$84:$84</definedName>
    <definedName name="_xlnm._FilterDatabase" localSheetId="11" hidden="1">'2025-109-2B-11 - Zámečnic...'!$C$85:$K$124</definedName>
    <definedName name="_xlnm.Print_Area" localSheetId="11">'2025-109-2B-11 - Zámečnic...'!$C$4:$J$39,'2025-109-2B-11 - Zámečnic...'!$C$73:$K$124</definedName>
    <definedName name="_xlnm.Print_Titles" localSheetId="11">'2025-109-2B-11 - Zámečnic...'!$85:$85</definedName>
    <definedName name="_xlnm._FilterDatabase" localSheetId="12" hidden="1">'2025-109-2B-12 - Profese ...'!$C$101:$K$364</definedName>
    <definedName name="_xlnm.Print_Area" localSheetId="12">'2025-109-2B-12 - Profese ...'!$C$4:$J$39,'2025-109-2B-12 - Profese ...'!$C$89:$K$364</definedName>
    <definedName name="_xlnm.Print_Titles" localSheetId="12">'2025-109-2B-12 - Profese ...'!$101:$101</definedName>
    <definedName name="_xlnm._FilterDatabase" localSheetId="13" hidden="1">'2025-109-2B-13 - Profese ...'!$C$99:$K$254</definedName>
    <definedName name="_xlnm.Print_Area" localSheetId="13">'2025-109-2B-13 - Profese ...'!$C$4:$J$39,'2025-109-2B-13 - Profese ...'!$C$87:$K$254</definedName>
    <definedName name="_xlnm.Print_Titles" localSheetId="13">'2025-109-2B-13 - Profese ...'!$99:$99</definedName>
    <definedName name="_xlnm._FilterDatabase" localSheetId="14" hidden="1">'2025-109-2B-14 - Profese ...'!$C$81:$K$106</definedName>
    <definedName name="_xlnm.Print_Area" localSheetId="14">'2025-109-2B-14 - Profese ...'!$C$4:$J$39,'2025-109-2B-14 - Profese ...'!$C$69:$K$106</definedName>
    <definedName name="_xlnm.Print_Titles" localSheetId="14">'2025-109-2B-14 - Profese ...'!$81:$81</definedName>
    <definedName name="_xlnm._FilterDatabase" localSheetId="15" hidden="1">'2025-109-2B-15 - Profese ...'!$C$85:$K$183</definedName>
    <definedName name="_xlnm.Print_Area" localSheetId="15">'2025-109-2B-15 - Profese ...'!$C$4:$J$39,'2025-109-2B-15 - Profese ...'!$C$73:$K$183</definedName>
    <definedName name="_xlnm.Print_Titles" localSheetId="15">'2025-109-2B-15 - Profese ...'!$85:$85</definedName>
    <definedName name="_xlnm._FilterDatabase" localSheetId="16" hidden="1">'2025-109-2-16 - Profese -...'!$C$87:$K$162</definedName>
    <definedName name="_xlnm.Print_Area" localSheetId="16">'2025-109-2-16 - Profese -...'!$C$4:$J$39,'2025-109-2-16 - Profese -...'!$C$75:$K$162</definedName>
    <definedName name="_xlnm.Print_Titles" localSheetId="16">'2025-109-2-16 - Profese -...'!$87:$87</definedName>
    <definedName name="_xlnm._FilterDatabase" localSheetId="17" hidden="1">'2025-109-2-17 - Profese -...'!$C$92:$K$183</definedName>
    <definedName name="_xlnm.Print_Area" localSheetId="17">'2025-109-2-17 - Profese -...'!$C$4:$J$39,'2025-109-2-17 - Profese -...'!$C$80:$K$183</definedName>
    <definedName name="_xlnm.Print_Titles" localSheetId="17">'2025-109-2-17 - Profese -...'!$92:$92</definedName>
    <definedName name="_xlnm._FilterDatabase" localSheetId="18" hidden="1">'2025-109-2-18 - Interiéro...'!$C$85:$K$117</definedName>
    <definedName name="_xlnm.Print_Area" localSheetId="18">'2025-109-2-18 - Interiéro...'!$C$4:$J$39,'2025-109-2-18 - Interiéro...'!$C$73:$K$117</definedName>
    <definedName name="_xlnm.Print_Titles" localSheetId="18">'2025-109-2-18 - Interiéro...'!$85:$85</definedName>
    <definedName name="_xlnm._FilterDatabase" localSheetId="19" hidden="1">'2025-109-2B-19 - VRN - ve...'!$C$84:$K$107</definedName>
    <definedName name="_xlnm.Print_Area" localSheetId="19">'2025-109-2B-19 - VRN - ve...'!$C$4:$J$39,'2025-109-2B-19 - VRN - ve...'!$C$72:$K$107</definedName>
    <definedName name="_xlnm.Print_Titles" localSheetId="19">'2025-109-2B-19 - VRN - ve...'!$84:$84</definedName>
  </definedNames>
  <calcPr/>
</workbook>
</file>

<file path=xl/calcChain.xml><?xml version="1.0" encoding="utf-8"?>
<calcChain xmlns="http://schemas.openxmlformats.org/spreadsheetml/2006/main">
  <c i="20" l="1" r="J37"/>
  <c r="J36"/>
  <c i="1" r="AY73"/>
  <c i="20" r="J35"/>
  <c i="1" r="AX73"/>
  <c i="20" r="BI106"/>
  <c r="BH106"/>
  <c r="BG106"/>
  <c r="BF106"/>
  <c r="T106"/>
  <c r="T105"/>
  <c r="R106"/>
  <c r="R105"/>
  <c r="P106"/>
  <c r="P105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T87"/>
  <c r="R88"/>
  <c r="R87"/>
  <c r="P88"/>
  <c r="P87"/>
  <c r="J81"/>
  <c r="F81"/>
  <c r="F79"/>
  <c r="E77"/>
  <c r="J54"/>
  <c r="F54"/>
  <c r="F52"/>
  <c r="E50"/>
  <c r="J24"/>
  <c r="E24"/>
  <c r="J55"/>
  <c r="J23"/>
  <c r="J18"/>
  <c r="E18"/>
  <c r="F55"/>
  <c r="J17"/>
  <c r="J12"/>
  <c r="J52"/>
  <c r="E7"/>
  <c r="E48"/>
  <c i="19" r="J37"/>
  <c r="J36"/>
  <c i="1" r="AY72"/>
  <c i="19" r="J35"/>
  <c i="1" r="AX72"/>
  <c i="19"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52"/>
  <c r="E7"/>
  <c r="E76"/>
  <c i="18" r="J37"/>
  <c r="J36"/>
  <c i="1" r="AY71"/>
  <c i="18" r="J35"/>
  <c i="1" r="AX71"/>
  <c i="18"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J89"/>
  <c r="F89"/>
  <c r="F87"/>
  <c r="E85"/>
  <c r="J54"/>
  <c r="F54"/>
  <c r="F52"/>
  <c r="E50"/>
  <c r="J24"/>
  <c r="E24"/>
  <c r="J55"/>
  <c r="J23"/>
  <c r="J18"/>
  <c r="E18"/>
  <c r="F90"/>
  <c r="J17"/>
  <c r="J12"/>
  <c r="J52"/>
  <c r="E7"/>
  <c r="E48"/>
  <c i="17" r="J37"/>
  <c r="J36"/>
  <c i="1" r="AY70"/>
  <c i="17" r="J35"/>
  <c i="1" r="AX70"/>
  <c i="17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T91"/>
  <c r="R92"/>
  <c r="R91"/>
  <c r="P92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52"/>
  <c r="E7"/>
  <c r="E78"/>
  <c i="16" r="J37"/>
  <c r="J36"/>
  <c i="1" r="AY69"/>
  <c i="16" r="J35"/>
  <c i="1" r="AX69"/>
  <c i="16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76"/>
  <c i="15" r="J37"/>
  <c r="J36"/>
  <c i="1" r="AY68"/>
  <c i="15" r="J35"/>
  <c i="1" r="AX68"/>
  <c i="15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48"/>
  <c i="14" r="J37"/>
  <c r="J36"/>
  <c i="1" r="AY67"/>
  <c i="14" r="J35"/>
  <c i="1" r="AX67"/>
  <c i="14" r="BI253"/>
  <c r="BH253"/>
  <c r="BG253"/>
  <c r="BF253"/>
  <c r="T253"/>
  <c r="T252"/>
  <c r="R253"/>
  <c r="R252"/>
  <c r="P253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J96"/>
  <c r="F96"/>
  <c r="F94"/>
  <c r="E92"/>
  <c r="J54"/>
  <c r="F54"/>
  <c r="F52"/>
  <c r="E50"/>
  <c r="J24"/>
  <c r="E24"/>
  <c r="J55"/>
  <c r="J23"/>
  <c r="J18"/>
  <c r="E18"/>
  <c r="F97"/>
  <c r="J17"/>
  <c r="J12"/>
  <c r="J52"/>
  <c r="E7"/>
  <c r="E48"/>
  <c i="13" r="J37"/>
  <c r="J36"/>
  <c i="1" r="AY66"/>
  <c i="13" r="J35"/>
  <c i="1" r="AX66"/>
  <c i="13"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T169"/>
  <c r="R170"/>
  <c r="R169"/>
  <c r="P170"/>
  <c r="P169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T115"/>
  <c r="R116"/>
  <c r="R115"/>
  <c r="P116"/>
  <c r="P115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J98"/>
  <c r="F98"/>
  <c r="F96"/>
  <c r="E94"/>
  <c r="J54"/>
  <c r="F54"/>
  <c r="F52"/>
  <c r="E50"/>
  <c r="J24"/>
  <c r="E24"/>
  <c r="J99"/>
  <c r="J23"/>
  <c r="J18"/>
  <c r="E18"/>
  <c r="F99"/>
  <c r="J17"/>
  <c r="J12"/>
  <c r="J52"/>
  <c r="E7"/>
  <c r="E92"/>
  <c i="12" r="J37"/>
  <c r="J36"/>
  <c i="1" r="AY65"/>
  <c i="12" r="J35"/>
  <c i="1" r="AX65"/>
  <c i="12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T96"/>
  <c r="R97"/>
  <c r="R96"/>
  <c r="P97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80"/>
  <c r="E7"/>
  <c r="E48"/>
  <c i="11" r="P109"/>
  <c r="J37"/>
  <c r="J36"/>
  <c i="1" r="AY64"/>
  <c i="11" r="J35"/>
  <c i="1" r="AX64"/>
  <c i="11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0"/>
  <c r="BH110"/>
  <c r="BG110"/>
  <c r="BF110"/>
  <c r="T110"/>
  <c r="T109"/>
  <c r="R110"/>
  <c r="R109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T87"/>
  <c r="R88"/>
  <c r="R87"/>
  <c r="P88"/>
  <c r="P87"/>
  <c r="J81"/>
  <c r="F81"/>
  <c r="F79"/>
  <c r="E77"/>
  <c r="J54"/>
  <c r="F54"/>
  <c r="F52"/>
  <c r="E50"/>
  <c r="J24"/>
  <c r="E24"/>
  <c r="J82"/>
  <c r="J23"/>
  <c r="J18"/>
  <c r="E18"/>
  <c r="F55"/>
  <c r="J17"/>
  <c r="J12"/>
  <c r="J52"/>
  <c r="E7"/>
  <c r="E75"/>
  <c i="10" r="J37"/>
  <c r="J36"/>
  <c i="1" r="AY63"/>
  <c i="10" r="J35"/>
  <c i="1" r="AX63"/>
  <c i="10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T91"/>
  <c r="R92"/>
  <c r="R91"/>
  <c r="P92"/>
  <c r="P91"/>
  <c r="BI89"/>
  <c r="BH89"/>
  <c r="BG89"/>
  <c r="BF89"/>
  <c r="T89"/>
  <c r="T88"/>
  <c r="T87"/>
  <c r="R89"/>
  <c r="R88"/>
  <c r="R87"/>
  <c r="P89"/>
  <c r="P88"/>
  <c r="P87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48"/>
  <c i="9" r="J37"/>
  <c r="J36"/>
  <c i="1" r="AY62"/>
  <c i="9" r="J35"/>
  <c i="1" r="AX62"/>
  <c i="9"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55"/>
  <c r="J17"/>
  <c r="J12"/>
  <c r="J83"/>
  <c r="E7"/>
  <c r="E48"/>
  <c i="8" r="J37"/>
  <c r="J36"/>
  <c i="1" r="AY61"/>
  <c i="8" r="J35"/>
  <c i="1" r="AX61"/>
  <c i="8"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T98"/>
  <c r="R99"/>
  <c r="R98"/>
  <c r="P99"/>
  <c r="P98"/>
  <c r="BI96"/>
  <c r="BH96"/>
  <c r="BG96"/>
  <c r="BF96"/>
  <c r="T96"/>
  <c r="T95"/>
  <c r="R96"/>
  <c r="R95"/>
  <c r="P96"/>
  <c r="P95"/>
  <c r="BI93"/>
  <c r="BH93"/>
  <c r="BG93"/>
  <c r="BF93"/>
  <c r="T93"/>
  <c r="R93"/>
  <c r="P93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7" r="J37"/>
  <c r="J36"/>
  <c i="1" r="AY60"/>
  <c i="7" r="J35"/>
  <c i="1" r="AX60"/>
  <c i="7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79"/>
  <c r="E7"/>
  <c r="E75"/>
  <c i="6" r="J37"/>
  <c r="J36"/>
  <c i="1" r="AY59"/>
  <c i="6" r="J35"/>
  <c i="1" r="AX59"/>
  <c i="6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T98"/>
  <c r="R99"/>
  <c r="R98"/>
  <c r="P99"/>
  <c r="P98"/>
  <c r="BI97"/>
  <c r="BH97"/>
  <c r="BG97"/>
  <c r="BF97"/>
  <c r="T97"/>
  <c r="T96"/>
  <c r="R97"/>
  <c r="R96"/>
  <c r="P97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79"/>
  <c r="E7"/>
  <c r="E75"/>
  <c i="5" r="J37"/>
  <c r="J36"/>
  <c i="1" r="AY58"/>
  <c i="5" r="J35"/>
  <c i="1" r="AX58"/>
  <c i="5"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4" r="J37"/>
  <c r="J36"/>
  <c i="1" r="AY57"/>
  <c i="4" r="J35"/>
  <c i="1" r="AX57"/>
  <c i="4"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T157"/>
  <c r="R158"/>
  <c r="R157"/>
  <c r="P158"/>
  <c r="P157"/>
  <c r="BI155"/>
  <c r="BH155"/>
  <c r="BG155"/>
  <c r="BF155"/>
  <c r="T155"/>
  <c r="T154"/>
  <c r="R155"/>
  <c r="R154"/>
  <c r="P155"/>
  <c r="P154"/>
  <c r="BI152"/>
  <c r="BH152"/>
  <c r="BG152"/>
  <c r="BF152"/>
  <c r="T152"/>
  <c r="T151"/>
  <c r="R152"/>
  <c r="R151"/>
  <c r="P152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52"/>
  <c r="E7"/>
  <c r="E48"/>
  <c i="3" r="J37"/>
  <c r="J36"/>
  <c i="1" r="AY56"/>
  <c i="3" r="J35"/>
  <c i="1" r="AX56"/>
  <c i="3"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78"/>
  <c r="E7"/>
  <c r="E74"/>
  <c i="2" r="J37"/>
  <c r="J36"/>
  <c i="1" r="AY55"/>
  <c i="2" r="J35"/>
  <c i="1" r="AX55"/>
  <c i="2"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52"/>
  <c r="E7"/>
  <c r="E71"/>
  <c i="1" r="L50"/>
  <c r="AM50"/>
  <c r="AM49"/>
  <c r="L49"/>
  <c r="AM47"/>
  <c r="L47"/>
  <c r="L45"/>
  <c r="L44"/>
  <c i="2" r="BK109"/>
  <c r="J106"/>
  <c r="J111"/>
  <c r="BK92"/>
  <c r="J88"/>
  <c i="1" r="AS54"/>
  <c i="3" r="J89"/>
  <c r="J110"/>
  <c r="J112"/>
  <c i="4" r="J145"/>
  <c r="BK119"/>
  <c r="J101"/>
  <c r="J176"/>
  <c r="J143"/>
  <c r="BK91"/>
  <c r="J165"/>
  <c r="J127"/>
  <c r="BK173"/>
  <c r="BK145"/>
  <c r="J119"/>
  <c r="J95"/>
  <c r="BK137"/>
  <c r="J91"/>
  <c r="J155"/>
  <c r="J123"/>
  <c r="J105"/>
  <c i="5" r="BK174"/>
  <c r="BK111"/>
  <c r="BK95"/>
  <c r="J170"/>
  <c r="J154"/>
  <c r="J138"/>
  <c r="J115"/>
  <c r="J100"/>
  <c r="J172"/>
  <c r="J163"/>
  <c r="BK117"/>
  <c r="BK93"/>
  <c r="J105"/>
  <c r="J158"/>
  <c r="J134"/>
  <c r="BK102"/>
  <c i="6" r="BK116"/>
  <c r="BK91"/>
  <c r="J109"/>
  <c r="BK118"/>
  <c r="J88"/>
  <c r="BK97"/>
  <c i="7" r="BK121"/>
  <c r="J99"/>
  <c r="BK140"/>
  <c r="BK102"/>
  <c r="BK131"/>
  <c r="BK105"/>
  <c r="J129"/>
  <c r="BK91"/>
  <c r="J140"/>
  <c r="J121"/>
  <c r="BK99"/>
  <c r="BK139"/>
  <c r="BK118"/>
  <c i="8" r="J149"/>
  <c r="J129"/>
  <c r="J108"/>
  <c r="J142"/>
  <c r="BK122"/>
  <c r="J106"/>
  <c r="BK142"/>
  <c r="J124"/>
  <c r="J99"/>
  <c r="BK132"/>
  <c r="BK103"/>
  <c i="9" r="J187"/>
  <c r="J165"/>
  <c r="J152"/>
  <c r="BK96"/>
  <c r="BK143"/>
  <c r="BK130"/>
  <c r="BK101"/>
  <c r="J193"/>
  <c r="BK175"/>
  <c r="BK153"/>
  <c r="BK123"/>
  <c r="J103"/>
  <c r="J192"/>
  <c r="J186"/>
  <c r="BK165"/>
  <c r="BK147"/>
  <c r="J137"/>
  <c r="BK125"/>
  <c r="BK183"/>
  <c r="BK132"/>
  <c r="BK110"/>
  <c r="J101"/>
  <c i="10" r="BK140"/>
  <c r="BK117"/>
  <c r="BK132"/>
  <c r="J107"/>
  <c r="BK129"/>
  <c r="BK120"/>
  <c r="BK122"/>
  <c r="J106"/>
  <c r="BK134"/>
  <c r="BK102"/>
  <c i="11" r="J114"/>
  <c r="J105"/>
  <c r="J101"/>
  <c r="J107"/>
  <c r="BK117"/>
  <c r="BK99"/>
  <c i="12" r="BK110"/>
  <c r="J89"/>
  <c r="BK95"/>
  <c r="BK105"/>
  <c r="BK113"/>
  <c r="BK114"/>
  <c i="13" r="BK340"/>
  <c r="BK316"/>
  <c r="BK309"/>
  <c r="J295"/>
  <c r="J282"/>
  <c r="J275"/>
  <c r="J264"/>
  <c r="BK259"/>
  <c r="BK247"/>
  <c r="J232"/>
  <c r="J211"/>
  <c r="J191"/>
  <c r="BK153"/>
  <c r="J114"/>
  <c r="J347"/>
  <c r="J336"/>
  <c r="J322"/>
  <c r="BK289"/>
  <c r="BK273"/>
  <c r="J250"/>
  <c r="J222"/>
  <c r="BK208"/>
  <c r="BK187"/>
  <c r="BK179"/>
  <c r="J145"/>
  <c r="J118"/>
  <c r="BK364"/>
  <c r="BK356"/>
  <c r="J314"/>
  <c r="BK288"/>
  <c r="J260"/>
  <c r="BK237"/>
  <c r="J227"/>
  <c r="J194"/>
  <c r="J170"/>
  <c r="J131"/>
  <c r="J364"/>
  <c r="J356"/>
  <c r="J343"/>
  <c r="BK326"/>
  <c r="BK292"/>
  <c r="BK278"/>
  <c r="J253"/>
  <c r="J218"/>
  <c r="J176"/>
  <c r="BK146"/>
  <c r="BK362"/>
  <c r="J340"/>
  <c r="J333"/>
  <c r="J317"/>
  <c r="BK293"/>
  <c r="J277"/>
  <c r="J254"/>
  <c r="BK233"/>
  <c r="J219"/>
  <c r="BK202"/>
  <c r="BK157"/>
  <c r="BK107"/>
  <c r="J342"/>
  <c r="J327"/>
  <c r="J312"/>
  <c r="BK302"/>
  <c r="BK287"/>
  <c r="BK263"/>
  <c r="J234"/>
  <c r="J216"/>
  <c r="J198"/>
  <c r="J184"/>
  <c r="BK133"/>
  <c r="BK109"/>
  <c i="14" r="J234"/>
  <c r="J214"/>
  <c r="J197"/>
  <c r="J174"/>
  <c r="J153"/>
  <c r="J137"/>
  <c r="BK126"/>
  <c r="J242"/>
  <c r="BK241"/>
  <c r="J240"/>
  <c r="BK239"/>
  <c r="J238"/>
  <c r="J235"/>
  <c r="BK231"/>
  <c r="BK228"/>
  <c r="BK226"/>
  <c r="BK225"/>
  <c r="BK224"/>
  <c r="BK218"/>
  <c r="BK208"/>
  <c r="J194"/>
  <c r="J188"/>
  <c r="BK166"/>
  <c r="BK144"/>
  <c r="BK135"/>
  <c r="BK121"/>
  <c r="BK111"/>
  <c r="J104"/>
  <c r="BK237"/>
  <c r="BK220"/>
  <c r="BK209"/>
  <c r="J199"/>
  <c r="BK189"/>
  <c r="BK176"/>
  <c r="BK154"/>
  <c r="J143"/>
  <c r="BK131"/>
  <c r="BK116"/>
  <c r="J239"/>
  <c r="J217"/>
  <c r="J189"/>
  <c r="J180"/>
  <c r="BK163"/>
  <c r="BK136"/>
  <c r="BK234"/>
  <c r="J224"/>
  <c r="BK210"/>
  <c r="J192"/>
  <c r="BK181"/>
  <c r="BK173"/>
  <c r="BK152"/>
  <c r="BK141"/>
  <c r="BK130"/>
  <c r="J110"/>
  <c i="15" r="BK87"/>
  <c r="BK93"/>
  <c r="J86"/>
  <c r="J87"/>
  <c r="J100"/>
  <c r="BK89"/>
  <c i="16" r="BK178"/>
  <c r="BK170"/>
  <c r="J127"/>
  <c r="J108"/>
  <c r="J93"/>
  <c r="BK174"/>
  <c r="J155"/>
  <c r="BK134"/>
  <c r="BK123"/>
  <c r="BK99"/>
  <c r="J179"/>
  <c r="J152"/>
  <c r="BK135"/>
  <c r="BK120"/>
  <c r="BK100"/>
  <c r="BK165"/>
  <c r="J144"/>
  <c r="BK129"/>
  <c r="J117"/>
  <c r="J99"/>
  <c r="J169"/>
  <c r="BK155"/>
  <c r="J129"/>
  <c r="BK107"/>
  <c r="BK179"/>
  <c r="BK140"/>
  <c r="BK126"/>
  <c r="J111"/>
  <c i="17" r="J162"/>
  <c r="J136"/>
  <c r="BK111"/>
  <c r="J102"/>
  <c r="BK92"/>
  <c r="BK134"/>
  <c r="J127"/>
  <c r="BK120"/>
  <c r="BK101"/>
  <c r="BK162"/>
  <c r="BK155"/>
  <c r="BK141"/>
  <c r="J115"/>
  <c r="J95"/>
  <c r="BK153"/>
  <c r="J130"/>
  <c r="J106"/>
  <c r="BK159"/>
  <c r="BK140"/>
  <c r="BK132"/>
  <c r="J120"/>
  <c r="BK96"/>
  <c i="18" r="J170"/>
  <c r="BK146"/>
  <c r="J128"/>
  <c r="BK106"/>
  <c r="J171"/>
  <c r="J142"/>
  <c r="BK118"/>
  <c r="BK174"/>
  <c r="J161"/>
  <c r="BK131"/>
  <c r="BK115"/>
  <c r="J177"/>
  <c r="J149"/>
  <c r="BK132"/>
  <c r="J110"/>
  <c r="BK98"/>
  <c r="J172"/>
  <c r="J158"/>
  <c r="BK144"/>
  <c r="BK99"/>
  <c r="J164"/>
  <c r="J152"/>
  <c r="BK138"/>
  <c r="BK127"/>
  <c r="J113"/>
  <c i="19" r="J110"/>
  <c r="J101"/>
  <c r="BK97"/>
  <c r="J93"/>
  <c r="BK111"/>
  <c r="BK101"/>
  <c r="J114"/>
  <c r="BK89"/>
  <c i="20" r="BK93"/>
  <c r="BK106"/>
  <c i="2" r="BK108"/>
  <c r="J84"/>
  <c r="J104"/>
  <c r="BK111"/>
  <c r="BK84"/>
  <c i="3" r="J125"/>
  <c r="BK110"/>
  <c r="J127"/>
  <c r="J108"/>
  <c r="BK92"/>
  <c r="BK100"/>
  <c r="BK125"/>
  <c r="J102"/>
  <c r="BK127"/>
  <c r="J100"/>
  <c i="4" r="BK149"/>
  <c r="J121"/>
  <c r="J97"/>
  <c r="BK139"/>
  <c r="BK182"/>
  <c r="J158"/>
  <c r="J129"/>
  <c r="J170"/>
  <c r="BK158"/>
  <c r="BK125"/>
  <c r="J111"/>
  <c r="J93"/>
  <c r="BK109"/>
  <c r="BK170"/>
  <c r="BK135"/>
  <c r="BK114"/>
  <c i="5" r="J181"/>
  <c r="J156"/>
  <c r="BK105"/>
  <c r="BK184"/>
  <c r="BK166"/>
  <c r="BK128"/>
  <c r="BK106"/>
  <c r="J174"/>
  <c r="J140"/>
  <c r="BK110"/>
  <c r="BK149"/>
  <c r="BK103"/>
  <c r="J152"/>
  <c r="BK124"/>
  <c r="BK91"/>
  <c i="6" r="J107"/>
  <c r="BK88"/>
  <c r="BK111"/>
  <c r="BK114"/>
  <c r="J105"/>
  <c i="7" r="BK114"/>
  <c r="J98"/>
  <c r="BK145"/>
  <c r="J105"/>
  <c r="J137"/>
  <c r="BK98"/>
  <c r="J118"/>
  <c r="J149"/>
  <c r="J123"/>
  <c r="J102"/>
  <c r="J112"/>
  <c r="BK94"/>
  <c i="8" r="J132"/>
  <c r="BK112"/>
  <c r="BK140"/>
  <c r="J120"/>
  <c r="BK99"/>
  <c r="BK134"/>
  <c r="J103"/>
  <c r="J146"/>
  <c r="BK91"/>
  <c i="9" r="BK181"/>
  <c r="BK164"/>
  <c r="BK150"/>
  <c r="BK103"/>
  <c r="J159"/>
  <c r="BK134"/>
  <c r="BK119"/>
  <c r="J95"/>
  <c r="J181"/>
  <c r="J158"/>
  <c r="J130"/>
  <c r="J112"/>
  <c r="BK100"/>
  <c r="J175"/>
  <c r="BK177"/>
  <c r="BK155"/>
  <c r="J143"/>
  <c r="BK133"/>
  <c r="BK105"/>
  <c r="J156"/>
  <c r="BK126"/>
  <c r="BK107"/>
  <c r="BK95"/>
  <c i="10" r="J126"/>
  <c r="J102"/>
  <c r="BK109"/>
  <c r="BK126"/>
  <c r="BK107"/>
  <c r="J120"/>
  <c r="BK92"/>
  <c r="J115"/>
  <c i="11" r="BK110"/>
  <c r="BK97"/>
  <c r="J95"/>
  <c r="J99"/>
  <c r="J115"/>
  <c r="J97"/>
  <c i="12" r="BK116"/>
  <c r="J95"/>
  <c r="BK97"/>
  <c r="J113"/>
  <c r="J122"/>
  <c r="BK103"/>
  <c r="BK120"/>
  <c r="J103"/>
  <c i="13" r="BK344"/>
  <c r="J319"/>
  <c r="J301"/>
  <c r="J293"/>
  <c r="BK279"/>
  <c r="J265"/>
  <c r="BK257"/>
  <c r="BK245"/>
  <c r="J224"/>
  <c r="J205"/>
  <c r="BK190"/>
  <c r="BK162"/>
  <c r="J110"/>
  <c r="J346"/>
  <c r="J328"/>
  <c r="J296"/>
  <c r="BK281"/>
  <c r="BK269"/>
  <c r="J237"/>
  <c r="J215"/>
  <c r="J190"/>
  <c r="J183"/>
  <c r="BK159"/>
  <c r="J138"/>
  <c r="BK114"/>
  <c r="BK361"/>
  <c r="BK350"/>
  <c r="BK303"/>
  <c r="BK286"/>
  <c r="BK235"/>
  <c r="J221"/>
  <c r="J200"/>
  <c r="BK183"/>
  <c r="J157"/>
  <c r="BK122"/>
  <c r="J361"/>
  <c r="J353"/>
  <c r="J332"/>
  <c r="BK306"/>
  <c r="J285"/>
  <c r="J274"/>
  <c r="BK254"/>
  <c r="J235"/>
  <c r="J195"/>
  <c r="BK167"/>
  <c r="BK147"/>
  <c r="BK110"/>
  <c r="J344"/>
  <c r="J335"/>
  <c r="BK320"/>
  <c r="BK301"/>
  <c r="J286"/>
  <c r="J272"/>
  <c r="J251"/>
  <c r="J229"/>
  <c r="BK211"/>
  <c r="BK160"/>
  <c r="BK127"/>
  <c r="J348"/>
  <c r="BK331"/>
  <c r="BK322"/>
  <c r="J304"/>
  <c r="BK295"/>
  <c r="J268"/>
  <c r="J240"/>
  <c r="BK226"/>
  <c r="J210"/>
  <c r="BK194"/>
  <c r="J159"/>
  <c r="BK138"/>
  <c i="14" r="J249"/>
  <c r="J232"/>
  <c r="BK205"/>
  <c r="BK180"/>
  <c r="BK165"/>
  <c r="BK148"/>
  <c r="J134"/>
  <c r="J122"/>
  <c r="BK109"/>
  <c r="BK244"/>
  <c r="J226"/>
  <c r="BK195"/>
  <c r="BK179"/>
  <c r="J158"/>
  <c r="J132"/>
  <c r="J118"/>
  <c r="BK106"/>
  <c r="J212"/>
  <c r="J195"/>
  <c r="BK171"/>
  <c r="J160"/>
  <c r="J124"/>
  <c r="J237"/>
  <c r="J228"/>
  <c r="BK202"/>
  <c r="J193"/>
  <c r="J182"/>
  <c r="BK169"/>
  <c r="BK160"/>
  <c r="BK145"/>
  <c r="J140"/>
  <c r="BK128"/>
  <c i="15" r="BK105"/>
  <c r="BK97"/>
  <c r="BK99"/>
  <c r="BK96"/>
  <c r="BK100"/>
  <c r="BK92"/>
  <c i="16" r="J177"/>
  <c r="BK161"/>
  <c r="J113"/>
  <c r="J104"/>
  <c r="BK176"/>
  <c r="J153"/>
  <c r="J121"/>
  <c r="J182"/>
  <c r="J150"/>
  <c r="J140"/>
  <c r="BK127"/>
  <c r="J115"/>
  <c r="BK96"/>
  <c r="J168"/>
  <c r="BK157"/>
  <c r="J134"/>
  <c r="BK122"/>
  <c r="BK112"/>
  <c r="J174"/>
  <c r="J165"/>
  <c r="BK150"/>
  <c r="J136"/>
  <c r="J123"/>
  <c r="BK98"/>
  <c r="J166"/>
  <c r="BK153"/>
  <c r="BK136"/>
  <c r="J128"/>
  <c r="J106"/>
  <c i="17" r="BK158"/>
  <c r="J139"/>
  <c r="BK114"/>
  <c r="BK103"/>
  <c r="BK152"/>
  <c r="BK130"/>
  <c r="J124"/>
  <c r="J118"/>
  <c r="J100"/>
  <c r="J161"/>
  <c r="J153"/>
  <c r="BK138"/>
  <c r="J116"/>
  <c r="BK98"/>
  <c r="J155"/>
  <c r="BK148"/>
  <c r="BK125"/>
  <c r="J105"/>
  <c r="J157"/>
  <c r="BK143"/>
  <c r="J135"/>
  <c r="BK127"/>
  <c r="J111"/>
  <c r="J94"/>
  <c i="18" r="J167"/>
  <c r="J121"/>
  <c r="BK103"/>
  <c r="BK168"/>
  <c r="J138"/>
  <c r="BK121"/>
  <c r="BK178"/>
  <c r="J144"/>
  <c r="BK128"/>
  <c r="BK113"/>
  <c r="J98"/>
  <c r="J169"/>
  <c r="BK158"/>
  <c r="BK123"/>
  <c r="BK107"/>
  <c r="J178"/>
  <c r="BK165"/>
  <c r="BK152"/>
  <c r="J139"/>
  <c r="J173"/>
  <c r="BK154"/>
  <c r="J141"/>
  <c r="BK124"/>
  <c r="J112"/>
  <c i="19" r="BK107"/>
  <c r="BK91"/>
  <c r="BK96"/>
  <c r="J104"/>
  <c r="BK116"/>
  <c r="BK100"/>
  <c r="BK98"/>
  <c r="J91"/>
  <c i="20" r="BK100"/>
  <c r="BK88"/>
  <c r="J98"/>
  <c i="2" r="BK90"/>
  <c r="J86"/>
  <c r="BK94"/>
  <c r="J96"/>
  <c r="BK86"/>
  <c i="3" r="BK112"/>
  <c i="4" r="BK167"/>
  <c r="J137"/>
  <c r="J103"/>
  <c r="J141"/>
  <c r="BK93"/>
  <c r="BK165"/>
  <c r="BK121"/>
  <c r="BK95"/>
  <c i="5" r="J126"/>
  <c r="J116"/>
  <c r="J111"/>
  <c r="BK109"/>
  <c r="BK108"/>
  <c r="BK107"/>
  <c r="BK104"/>
  <c r="BK101"/>
  <c r="J96"/>
  <c r="J95"/>
  <c r="BK92"/>
  <c r="BK90"/>
  <c r="J178"/>
  <c r="BK172"/>
  <c r="BK165"/>
  <c r="BK158"/>
  <c r="BK156"/>
  <c r="J153"/>
  <c r="BK152"/>
  <c r="J143"/>
  <c r="BK136"/>
  <c r="J132"/>
  <c r="J128"/>
  <c r="BK126"/>
  <c r="J119"/>
  <c r="J118"/>
  <c r="J114"/>
  <c r="J97"/>
  <c r="BK181"/>
  <c r="J151"/>
  <c r="J136"/>
  <c r="BK113"/>
  <c r="J183"/>
  <c r="BK170"/>
  <c r="BK119"/>
  <c r="J104"/>
  <c r="BK121"/>
  <c r="BK96"/>
  <c r="BK151"/>
  <c r="BK116"/>
  <c r="BK97"/>
  <c i="6" r="BK93"/>
  <c r="J91"/>
  <c r="J94"/>
  <c r="J93"/>
  <c r="BK94"/>
  <c i="7" r="J111"/>
  <c r="BK149"/>
  <c r="BK137"/>
  <c r="BK108"/>
  <c r="J134"/>
  <c r="BK109"/>
  <c r="BK147"/>
  <c r="BK106"/>
  <c r="BK136"/>
  <c r="J120"/>
  <c r="J94"/>
  <c r="BK124"/>
  <c r="J96"/>
  <c i="8" r="BK144"/>
  <c r="J126"/>
  <c r="BK105"/>
  <c r="BK137"/>
  <c r="BK114"/>
  <c r="J147"/>
  <c r="BK129"/>
  <c r="BK118"/>
  <c r="BK147"/>
  <c r="J114"/>
  <c r="J93"/>
  <c i="9" r="J177"/>
  <c r="BK162"/>
  <c r="J106"/>
  <c r="BK152"/>
  <c r="J132"/>
  <c r="J110"/>
  <c r="J190"/>
  <c r="J168"/>
  <c r="J155"/>
  <c r="BK116"/>
  <c r="J96"/>
  <c r="BK97"/>
  <c r="BK174"/>
  <c r="J153"/>
  <c r="BK140"/>
  <c r="J120"/>
  <c r="J189"/>
  <c r="J150"/>
  <c r="BK112"/>
  <c r="J100"/>
  <c i="10" r="BK138"/>
  <c r="J134"/>
  <c r="J121"/>
  <c r="J92"/>
  <c r="BK121"/>
  <c r="BK111"/>
  <c r="J131"/>
  <c r="J96"/>
  <c r="J132"/>
  <c r="J100"/>
  <c i="11" r="J91"/>
  <c r="BK116"/>
  <c r="J110"/>
  <c r="J118"/>
  <c r="BK101"/>
  <c i="12" r="J120"/>
  <c r="J117"/>
  <c r="BK92"/>
  <c r="J111"/>
  <c r="J116"/>
  <c r="BK91"/>
  <c r="BK101"/>
  <c i="13" r="J354"/>
  <c r="BK313"/>
  <c r="J299"/>
  <c r="BK290"/>
  <c r="BK270"/>
  <c r="BK262"/>
  <c r="J255"/>
  <c r="BK228"/>
  <c r="BK215"/>
  <c r="BK174"/>
  <c r="J158"/>
  <c r="J120"/>
  <c r="BK351"/>
  <c r="BK342"/>
  <c r="J324"/>
  <c r="J300"/>
  <c r="J278"/>
  <c r="J252"/>
  <c r="J239"/>
  <c r="BK219"/>
  <c r="BK209"/>
  <c r="J189"/>
  <c r="J162"/>
  <c r="J143"/>
  <c r="J122"/>
  <c r="J109"/>
  <c r="BK360"/>
  <c r="J292"/>
  <c r="J270"/>
  <c r="J247"/>
  <c r="J233"/>
  <c r="BK220"/>
  <c r="BK304"/>
  <c r="BK282"/>
  <c r="BK264"/>
  <c r="BK248"/>
  <c r="BK216"/>
  <c r="BK198"/>
  <c r="J144"/>
  <c r="J358"/>
  <c r="BK343"/>
  <c r="BK324"/>
  <c r="J310"/>
  <c r="J298"/>
  <c r="BK276"/>
  <c r="J256"/>
  <c r="BK236"/>
  <c r="BK229"/>
  <c r="J220"/>
  <c r="BK205"/>
  <c r="J179"/>
  <c r="BK144"/>
  <c r="J105"/>
  <c i="14" r="J248"/>
  <c r="J225"/>
  <c r="J191"/>
  <c r="BK177"/>
  <c r="J163"/>
  <c r="J142"/>
  <c r="BK124"/>
  <c r="J112"/>
  <c r="J108"/>
  <c r="J219"/>
  <c r="J210"/>
  <c r="BK193"/>
  <c r="BK175"/>
  <c r="J157"/>
  <c r="BK143"/>
  <c r="J136"/>
  <c r="J126"/>
  <c r="BK117"/>
  <c r="J107"/>
  <c r="J233"/>
  <c r="J215"/>
  <c r="J206"/>
  <c r="BK197"/>
  <c r="BK186"/>
  <c r="J170"/>
  <c r="J148"/>
  <c r="J130"/>
  <c r="J117"/>
  <c r="BK107"/>
  <c r="BK223"/>
  <c r="J208"/>
  <c r="J184"/>
  <c r="BK161"/>
  <c r="J253"/>
  <c r="BK233"/>
  <c r="J222"/>
  <c r="J205"/>
  <c r="BK196"/>
  <c r="J177"/>
  <c r="J156"/>
  <c r="J144"/>
  <c r="J135"/>
  <c r="BK122"/>
  <c i="15" r="J104"/>
  <c r="J93"/>
  <c r="J92"/>
  <c r="BK103"/>
  <c r="J91"/>
  <c r="J96"/>
  <c r="J102"/>
  <c i="16" r="J183"/>
  <c r="J172"/>
  <c r="BK146"/>
  <c r="BK110"/>
  <c r="J97"/>
  <c r="J178"/>
  <c r="J162"/>
  <c r="J139"/>
  <c r="J125"/>
  <c r="BK103"/>
  <c r="J181"/>
  <c r="BK167"/>
  <c r="J143"/>
  <c r="J116"/>
  <c r="J92"/>
  <c r="J164"/>
  <c r="J154"/>
  <c r="J133"/>
  <c r="BK116"/>
  <c r="BK106"/>
  <c r="BK181"/>
  <c r="J167"/>
  <c r="BK156"/>
  <c r="BK139"/>
  <c r="J124"/>
  <c r="BK95"/>
  <c r="J160"/>
  <c r="BK148"/>
  <c r="BK141"/>
  <c r="J122"/>
  <c r="J90"/>
  <c i="17" r="J143"/>
  <c r="J126"/>
  <c r="BK108"/>
  <c r="J96"/>
  <c r="J142"/>
  <c r="BK126"/>
  <c r="J108"/>
  <c r="J98"/>
  <c r="BK160"/>
  <c r="J148"/>
  <c r="BK137"/>
  <c r="J113"/>
  <c r="J158"/>
  <c r="BK144"/>
  <c r="J114"/>
  <c r="J103"/>
  <c r="J154"/>
  <c r="BK147"/>
  <c r="J131"/>
  <c r="J122"/>
  <c r="J99"/>
  <c i="18" r="BK173"/>
  <c r="J162"/>
  <c r="J133"/>
  <c r="BK116"/>
  <c r="BK137"/>
  <c r="BK114"/>
  <c r="BK172"/>
  <c r="BK151"/>
  <c r="J129"/>
  <c r="BK110"/>
  <c r="J182"/>
  <c r="J160"/>
  <c r="J134"/>
  <c r="J119"/>
  <c r="J106"/>
  <c r="J174"/>
  <c r="J155"/>
  <c r="BK141"/>
  <c r="J97"/>
  <c r="J157"/>
  <c r="BK139"/>
  <c r="J131"/>
  <c r="J115"/>
  <c r="J105"/>
  <c i="19" r="J103"/>
  <c r="J116"/>
  <c r="BK90"/>
  <c r="J96"/>
  <c r="BK114"/>
  <c r="BK103"/>
  <c i="20" r="BK96"/>
  <c r="BK103"/>
  <c i="2" r="J94"/>
  <c r="J98"/>
  <c r="BK104"/>
  <c r="BK102"/>
  <c r="BK106"/>
  <c i="3" r="BK129"/>
  <c r="BK116"/>
  <c r="BK89"/>
  <c r="J116"/>
  <c r="BK98"/>
  <c r="BK94"/>
  <c r="J106"/>
  <c r="J92"/>
  <c r="BK117"/>
  <c r="BK87"/>
  <c r="J114"/>
  <c i="4" r="J167"/>
  <c r="BK127"/>
  <c r="BK103"/>
  <c r="J179"/>
  <c r="J164"/>
  <c r="BK129"/>
  <c r="BK162"/>
  <c r="BK147"/>
  <c r="BK111"/>
  <c r="J162"/>
  <c r="BK131"/>
  <c r="J114"/>
  <c r="BK179"/>
  <c r="J107"/>
  <c r="J173"/>
  <c r="BK152"/>
  <c r="J131"/>
  <c r="J109"/>
  <c i="5" r="BK160"/>
  <c r="J117"/>
  <c r="BK100"/>
  <c r="J184"/>
  <c r="BK163"/>
  <c r="BK134"/>
  <c r="J110"/>
  <c r="J91"/>
  <c r="J168"/>
  <c r="BK143"/>
  <c r="J106"/>
  <c r="J130"/>
  <c r="BK161"/>
  <c r="BK153"/>
  <c r="BK130"/>
  <c r="J109"/>
  <c i="6" r="BK113"/>
  <c r="BK107"/>
  <c r="BK105"/>
  <c r="BK99"/>
  <c r="J113"/>
  <c r="J90"/>
  <c i="7" r="BK103"/>
  <c r="BK127"/>
  <c r="BK96"/>
  <c r="BK112"/>
  <c r="BK90"/>
  <c r="BK115"/>
  <c r="J147"/>
  <c r="J124"/>
  <c r="BK95"/>
  <c r="J136"/>
  <c r="J109"/>
  <c r="J93"/>
  <c i="8" r="BK131"/>
  <c r="BK109"/>
  <c r="BK135"/>
  <c r="J115"/>
  <c r="BK96"/>
  <c r="J137"/>
  <c r="BK126"/>
  <c r="BK115"/>
  <c r="J140"/>
  <c r="J96"/>
  <c i="9" r="BK178"/>
  <c r="BK158"/>
  <c r="BK190"/>
  <c r="J142"/>
  <c r="BK128"/>
  <c r="J97"/>
  <c r="BK189"/>
  <c r="J167"/>
  <c r="J133"/>
  <c r="BK109"/>
  <c r="BK98"/>
  <c r="J184"/>
  <c r="BK173"/>
  <c r="J144"/>
  <c r="J136"/>
  <c r="J123"/>
  <c r="J104"/>
  <c r="BK168"/>
  <c r="J134"/>
  <c r="J118"/>
  <c r="J98"/>
  <c i="10" r="J140"/>
  <c r="J122"/>
  <c r="BK96"/>
  <c r="J124"/>
  <c r="J114"/>
  <c r="J104"/>
  <c r="BK115"/>
  <c r="J136"/>
  <c r="J111"/>
  <c i="11" r="J117"/>
  <c r="BK114"/>
  <c r="BK105"/>
  <c r="J103"/>
  <c r="BK107"/>
  <c r="BK95"/>
  <c i="12" r="J108"/>
  <c r="BK111"/>
  <c r="J91"/>
  <c r="BK123"/>
  <c r="J93"/>
  <c r="BK117"/>
  <c i="13" r="BK341"/>
  <c r="J334"/>
  <c r="BK311"/>
  <c r="BK297"/>
  <c r="J280"/>
  <c r="BK271"/>
  <c r="J261"/>
  <c r="BK253"/>
  <c r="BK231"/>
  <c r="J217"/>
  <c r="J185"/>
  <c r="J146"/>
  <c r="BK353"/>
  <c r="BK345"/>
  <c r="BK332"/>
  <c r="J311"/>
  <c r="BK284"/>
  <c r="BK267"/>
  <c r="J248"/>
  <c r="BK221"/>
  <c r="BK207"/>
  <c r="J188"/>
  <c r="J174"/>
  <c r="J147"/>
  <c r="J125"/>
  <c r="BK113"/>
  <c r="J351"/>
  <c r="J329"/>
  <c r="BK272"/>
  <c r="J238"/>
  <c r="J230"/>
  <c r="J206"/>
  <c r="J186"/>
  <c r="BK176"/>
  <c r="J155"/>
  <c r="J113"/>
  <c r="J357"/>
  <c r="BK334"/>
  <c r="J307"/>
  <c r="J290"/>
  <c r="J267"/>
  <c r="J245"/>
  <c r="BK223"/>
  <c r="BK191"/>
  <c r="J160"/>
  <c r="BK135"/>
  <c r="BK105"/>
  <c r="BK339"/>
  <c r="J331"/>
  <c r="BK328"/>
  <c r="BK300"/>
  <c r="J284"/>
  <c r="BK261"/>
  <c r="J236"/>
  <c r="J225"/>
  <c r="J187"/>
  <c r="J153"/>
  <c r="BK118"/>
  <c r="BK347"/>
  <c r="BK329"/>
  <c r="J313"/>
  <c r="J303"/>
  <c r="BK283"/>
  <c r="BK265"/>
  <c r="BK250"/>
  <c r="J228"/>
  <c r="J214"/>
  <c r="BK193"/>
  <c r="BK172"/>
  <c r="J127"/>
  <c i="14" r="BK253"/>
  <c r="BK245"/>
  <c r="J207"/>
  <c r="J181"/>
  <c r="BK170"/>
  <c r="BK149"/>
  <c r="J145"/>
  <c r="J125"/>
  <c r="BK110"/>
  <c r="BK104"/>
  <c r="BK217"/>
  <c r="BK207"/>
  <c r="BK192"/>
  <c r="J173"/>
  <c r="BK156"/>
  <c r="J141"/>
  <c r="BK132"/>
  <c r="BK120"/>
  <c r="BK113"/>
  <c r="BK242"/>
  <c r="BK229"/>
  <c r="BK213"/>
  <c r="J200"/>
  <c r="BK190"/>
  <c r="BK159"/>
  <c r="BK146"/>
  <c r="BK134"/>
  <c r="J120"/>
  <c r="J115"/>
  <c r="BK232"/>
  <c r="J220"/>
  <c r="BK194"/>
  <c r="BK182"/>
  <c r="BK164"/>
  <c r="BK150"/>
  <c r="J245"/>
  <c r="BK219"/>
  <c r="BK206"/>
  <c r="J198"/>
  <c r="BK185"/>
  <c r="BK174"/>
  <c r="BK157"/>
  <c r="BK142"/>
  <c r="BK123"/>
  <c i="15" r="J95"/>
  <c r="J88"/>
  <c r="J89"/>
  <c r="BK101"/>
  <c r="BK104"/>
  <c r="BK95"/>
  <c r="J97"/>
  <c i="16" r="BK182"/>
  <c r="BK159"/>
  <c r="BK114"/>
  <c r="J103"/>
  <c r="J89"/>
  <c r="BK158"/>
  <c r="BK133"/>
  <c r="BK115"/>
  <c r="BK92"/>
  <c r="BK160"/>
  <c r="J138"/>
  <c r="BK125"/>
  <c r="J102"/>
  <c r="BK183"/>
  <c r="J163"/>
  <c r="J137"/>
  <c r="J120"/>
  <c r="J114"/>
  <c r="J91"/>
  <c r="BK168"/>
  <c r="BK143"/>
  <c r="BK138"/>
  <c r="J126"/>
  <c r="BK108"/>
  <c r="BK89"/>
  <c r="J158"/>
  <c r="J147"/>
  <c r="J135"/>
  <c r="J119"/>
  <c r="J100"/>
  <c i="17" r="BK146"/>
  <c r="J128"/>
  <c r="BK110"/>
  <c r="J101"/>
  <c r="J147"/>
  <c r="BK122"/>
  <c r="J117"/>
  <c r="J92"/>
  <c r="J145"/>
  <c r="J132"/>
  <c r="BK106"/>
  <c r="J159"/>
  <c r="BK145"/>
  <c r="J121"/>
  <c r="BK113"/>
  <c r="J156"/>
  <c r="J144"/>
  <c r="BK136"/>
  <c r="BK124"/>
  <c r="J109"/>
  <c i="18" r="J176"/>
  <c r="BK166"/>
  <c r="BK142"/>
  <c r="J127"/>
  <c r="J100"/>
  <c r="J151"/>
  <c r="J123"/>
  <c r="J102"/>
  <c r="BK155"/>
  <c r="J132"/>
  <c r="BK119"/>
  <c r="J103"/>
  <c r="BK164"/>
  <c r="J156"/>
  <c r="J140"/>
  <c r="BK112"/>
  <c r="J96"/>
  <c r="BK169"/>
  <c r="BK149"/>
  <c r="J107"/>
  <c r="J159"/>
  <c r="BK148"/>
  <c r="BK135"/>
  <c r="J117"/>
  <c r="BK100"/>
  <c i="19" r="BK104"/>
  <c r="J111"/>
  <c r="J109"/>
  <c r="J89"/>
  <c r="BK110"/>
  <c r="BK94"/>
  <c r="J94"/>
  <c i="20" r="J106"/>
  <c r="BK98"/>
  <c r="J96"/>
  <c i="2" r="J100"/>
  <c r="J102"/>
  <c r="J108"/>
  <c r="J109"/>
  <c r="BK98"/>
  <c i="3" r="BK121"/>
  <c r="BK106"/>
  <c r="J129"/>
  <c r="BK114"/>
  <c r="J96"/>
  <c r="BK119"/>
  <c r="BK102"/>
  <c r="J123"/>
  <c r="J98"/>
  <c r="J104"/>
  <c i="4" r="BK174"/>
  <c r="BK141"/>
  <c r="J118"/>
  <c r="BK181"/>
  <c r="J168"/>
  <c r="BK133"/>
  <c r="BK176"/>
  <c r="J152"/>
  <c r="BK99"/>
  <c r="BK164"/>
  <c r="J139"/>
  <c r="BK123"/>
  <c r="BK107"/>
  <c r="J171"/>
  <c r="J174"/>
  <c r="BK143"/>
  <c r="J116"/>
  <c i="5" r="BK176"/>
  <c r="BK138"/>
  <c r="J103"/>
  <c r="J92"/>
  <c r="BK168"/>
  <c r="J149"/>
  <c r="J124"/>
  <c r="BK178"/>
  <c r="J165"/>
  <c r="J121"/>
  <c r="J107"/>
  <c r="J90"/>
  <c r="BK112"/>
  <c r="J160"/>
  <c r="J147"/>
  <c r="BK118"/>
  <c r="J101"/>
  <c i="6" r="BK103"/>
  <c r="J103"/>
  <c r="J116"/>
  <c r="J114"/>
  <c i="7" r="J139"/>
  <c r="BK100"/>
  <c r="J148"/>
  <c r="BK129"/>
  <c r="J145"/>
  <c r="J95"/>
  <c r="BK123"/>
  <c r="BK93"/>
  <c r="J142"/>
  <c r="J131"/>
  <c r="J103"/>
  <c r="BK134"/>
  <c r="J108"/>
  <c i="8" r="BK146"/>
  <c r="BK124"/>
  <c r="J91"/>
  <c r="J105"/>
  <c r="J144"/>
  <c r="J128"/>
  <c r="BK108"/>
  <c r="J135"/>
  <c r="J109"/>
  <c i="9" r="BK192"/>
  <c r="J173"/>
  <c r="BK144"/>
  <c r="BK187"/>
  <c r="J146"/>
  <c r="J126"/>
  <c r="J174"/>
  <c r="BK159"/>
  <c r="BK137"/>
  <c r="BK104"/>
  <c r="BK186"/>
  <c r="J183"/>
  <c r="J164"/>
  <c r="BK142"/>
  <c r="J128"/>
  <c r="J107"/>
  <c r="J140"/>
  <c r="J119"/>
  <c r="BK106"/>
  <c r="BK94"/>
  <c i="10" r="BK131"/>
  <c r="BK89"/>
  <c r="BK119"/>
  <c r="BK136"/>
  <c r="J117"/>
  <c r="BK106"/>
  <c r="BK98"/>
  <c r="J138"/>
  <c r="J98"/>
  <c i="11" r="J93"/>
  <c r="BK118"/>
  <c r="BK91"/>
  <c r="BK93"/>
  <c r="BK103"/>
  <c i="12" r="J121"/>
  <c r="BK93"/>
  <c r="BK108"/>
  <c r="BK89"/>
  <c r="BK122"/>
  <c r="J92"/>
  <c i="13" r="J359"/>
  <c r="J339"/>
  <c r="J326"/>
  <c r="BK312"/>
  <c r="BK298"/>
  <c r="J291"/>
  <c r="J276"/>
  <c r="J262"/>
  <c r="BK256"/>
  <c r="BK244"/>
  <c r="J226"/>
  <c r="BK200"/>
  <c r="BK170"/>
  <c r="J140"/>
  <c r="BK352"/>
  <c r="J341"/>
  <c r="J320"/>
  <c r="BK285"/>
  <c r="BK266"/>
  <c r="J244"/>
  <c r="BK218"/>
  <c r="BK196"/>
  <c r="BK184"/>
  <c r="J164"/>
  <c r="BK131"/>
  <c r="J362"/>
  <c r="J355"/>
  <c r="BK346"/>
  <c r="J287"/>
  <c r="J257"/>
  <c r="BK232"/>
  <c r="J208"/>
  <c r="BK185"/>
  <c r="BK129"/>
  <c r="J363"/>
  <c r="J345"/>
  <c r="BK327"/>
  <c r="J302"/>
  <c r="J283"/>
  <c r="BK258"/>
  <c r="BK238"/>
  <c r="J196"/>
  <c r="BK189"/>
  <c r="J150"/>
  <c r="J116"/>
  <c r="BK358"/>
  <c r="BK336"/>
  <c r="J316"/>
  <c r="J297"/>
  <c r="BK280"/>
  <c r="BK268"/>
  <c r="BK239"/>
  <c r="J209"/>
  <c r="BK140"/>
  <c r="BK355"/>
  <c r="BK335"/>
  <c r="BK315"/>
  <c r="BK307"/>
  <c r="BK296"/>
  <c r="BK274"/>
  <c r="J259"/>
  <c r="BK242"/>
  <c r="BK230"/>
  <c r="BK217"/>
  <c r="BK188"/>
  <c r="BK145"/>
  <c r="BK116"/>
  <c i="14" r="J244"/>
  <c r="J209"/>
  <c r="BK183"/>
  <c r="J171"/>
  <c r="J154"/>
  <c r="BK147"/>
  <c r="J127"/>
  <c r="J114"/>
  <c r="J106"/>
  <c r="BK215"/>
  <c r="J202"/>
  <c r="J176"/>
  <c r="BK158"/>
  <c r="J147"/>
  <c r="BK139"/>
  <c r="J128"/>
  <c r="BK115"/>
  <c r="BK108"/>
  <c r="J241"/>
  <c r="BK235"/>
  <c r="J223"/>
  <c r="J203"/>
  <c r="J196"/>
  <c r="J183"/>
  <c r="BK151"/>
  <c r="BK140"/>
  <c r="BK125"/>
  <c r="J113"/>
  <c r="BK240"/>
  <c r="BK222"/>
  <c r="J201"/>
  <c r="J186"/>
  <c r="J165"/>
  <c r="J159"/>
  <c r="J250"/>
  <c r="BK230"/>
  <c r="BK212"/>
  <c r="BK200"/>
  <c r="J190"/>
  <c r="J179"/>
  <c r="J164"/>
  <c r="J151"/>
  <c r="J131"/>
  <c r="J116"/>
  <c i="15" r="J99"/>
  <c r="J103"/>
  <c r="BK91"/>
  <c r="BK102"/>
  <c r="J98"/>
  <c r="J94"/>
  <c r="J90"/>
  <c i="16" r="BK180"/>
  <c r="BK166"/>
  <c r="J148"/>
  <c r="J107"/>
  <c r="BK94"/>
  <c r="BK169"/>
  <c r="BK154"/>
  <c r="J131"/>
  <c r="BK113"/>
  <c r="BK91"/>
  <c r="BK172"/>
  <c r="J146"/>
  <c r="BK130"/>
  <c r="BK117"/>
  <c r="BK90"/>
  <c r="J161"/>
  <c r="J145"/>
  <c r="J132"/>
  <c r="J118"/>
  <c r="J95"/>
  <c r="J170"/>
  <c r="BK163"/>
  <c r="J141"/>
  <c r="BK131"/>
  <c r="BK104"/>
  <c r="J173"/>
  <c r="J156"/>
  <c r="BK145"/>
  <c r="BK124"/>
  <c r="J109"/>
  <c r="BK93"/>
  <c i="17" r="J140"/>
  <c r="BK118"/>
  <c r="BK105"/>
  <c r="BK149"/>
  <c r="BK133"/>
  <c r="BK123"/>
  <c r="J110"/>
  <c r="BK99"/>
  <c r="J151"/>
  <c r="BK131"/>
  <c r="J104"/>
  <c r="BK157"/>
  <c r="J134"/>
  <c r="BK117"/>
  <c r="BK161"/>
  <c r="J152"/>
  <c r="J146"/>
  <c r="J137"/>
  <c r="BK129"/>
  <c r="J123"/>
  <c r="BK100"/>
  <c i="18" r="BK180"/>
  <c r="BK156"/>
  <c r="J137"/>
  <c r="BK105"/>
  <c r="BK157"/>
  <c r="BK129"/>
  <c r="BK182"/>
  <c r="BK170"/>
  <c r="BK153"/>
  <c r="J125"/>
  <c r="J109"/>
  <c r="J180"/>
  <c r="BK159"/>
  <c r="BK145"/>
  <c r="J114"/>
  <c r="J104"/>
  <c r="BK177"/>
  <c r="BK162"/>
  <c r="J146"/>
  <c r="J116"/>
  <c r="BK161"/>
  <c r="BK147"/>
  <c r="BK122"/>
  <c r="BK104"/>
  <c i="19" r="J97"/>
  <c r="BK109"/>
  <c r="BK95"/>
  <c r="J106"/>
  <c r="J107"/>
  <c r="J92"/>
  <c i="20" r="J91"/>
  <c r="BK91"/>
  <c r="J100"/>
  <c i="2" r="J92"/>
  <c r="J90"/>
  <c r="BK96"/>
  <c r="BK100"/>
  <c r="BK88"/>
  <c i="3" r="J117"/>
  <c r="J94"/>
  <c r="J119"/>
  <c r="BK104"/>
  <c r="BK123"/>
  <c r="BK96"/>
  <c r="BK108"/>
  <c r="J121"/>
  <c r="J87"/>
  <c i="4" r="J125"/>
  <c r="BK105"/>
  <c r="BK171"/>
  <c r="J135"/>
  <c r="J181"/>
  <c r="BK155"/>
  <c r="BK116"/>
  <c r="J182"/>
  <c r="J147"/>
  <c r="BK118"/>
  <c r="BK97"/>
  <c r="J149"/>
  <c r="J99"/>
  <c r="BK168"/>
  <c r="J133"/>
  <c r="BK101"/>
  <c i="5" r="J161"/>
  <c r="J113"/>
  <c r="J93"/>
  <c r="BK183"/>
  <c r="BK147"/>
  <c r="BK132"/>
  <c r="J108"/>
  <c r="J176"/>
  <c r="J166"/>
  <c r="BK115"/>
  <c r="J102"/>
  <c r="BK114"/>
  <c r="BK154"/>
  <c r="BK140"/>
  <c r="J112"/>
  <c i="6" r="J118"/>
  <c r="J99"/>
  <c r="J111"/>
  <c r="J97"/>
  <c r="BK109"/>
  <c r="BK90"/>
  <c i="7" r="BK142"/>
  <c r="J106"/>
  <c r="J90"/>
  <c r="BK111"/>
  <c r="J88"/>
  <c r="BK120"/>
  <c r="BK148"/>
  <c r="J114"/>
  <c r="BK88"/>
  <c r="J127"/>
  <c r="J115"/>
  <c r="J91"/>
  <c r="J100"/>
  <c i="8" r="J134"/>
  <c r="BK128"/>
  <c r="BK149"/>
  <c r="J118"/>
  <c r="BK93"/>
  <c r="J131"/>
  <c r="BK120"/>
  <c r="BK106"/>
  <c r="J122"/>
  <c r="J112"/>
  <c i="9" r="BK193"/>
  <c r="J170"/>
  <c r="BK156"/>
  <c r="J125"/>
  <c r="BK170"/>
  <c r="BK136"/>
  <c r="J116"/>
  <c r="J92"/>
  <c r="J178"/>
  <c r="J162"/>
  <c r="J147"/>
  <c r="BK120"/>
  <c r="J105"/>
  <c r="J94"/>
  <c r="BK184"/>
  <c r="J171"/>
  <c r="BK146"/>
  <c r="BK129"/>
  <c r="BK118"/>
  <c r="BK171"/>
  <c r="BK167"/>
  <c r="J129"/>
  <c r="J109"/>
  <c r="BK92"/>
  <c i="10" r="J128"/>
  <c r="J109"/>
  <c r="BK124"/>
  <c r="BK104"/>
  <c r="BK128"/>
  <c r="J119"/>
  <c r="BK100"/>
  <c r="BK114"/>
  <c r="J89"/>
  <c r="J129"/>
  <c i="11" r="BK88"/>
  <c r="BK115"/>
  <c r="J88"/>
  <c r="J116"/>
  <c i="12" r="J97"/>
  <c r="J101"/>
  <c r="J114"/>
  <c r="BK121"/>
  <c r="J105"/>
  <c r="J123"/>
  <c r="J110"/>
  <c i="13" r="BK357"/>
  <c r="BK337"/>
  <c r="BK314"/>
  <c r="J306"/>
  <c r="BK294"/>
  <c r="J281"/>
  <c r="J273"/>
  <c r="BK260"/>
  <c r="BK252"/>
  <c r="BK240"/>
  <c r="BK222"/>
  <c r="BK214"/>
  <c r="J192"/>
  <c r="J172"/>
  <c r="J129"/>
  <c r="J350"/>
  <c r="BK330"/>
  <c r="BK317"/>
  <c r="J288"/>
  <c r="BK277"/>
  <c r="J258"/>
  <c r="J223"/>
  <c r="BK210"/>
  <c r="BK195"/>
  <c r="J181"/>
  <c r="BK150"/>
  <c r="J135"/>
  <c r="BK363"/>
  <c r="BK359"/>
  <c r="BK348"/>
  <c r="J289"/>
  <c r="J269"/>
  <c r="BK251"/>
  <c r="BK234"/>
  <c r="BK225"/>
  <c r="BK192"/>
  <c r="BK181"/>
  <c r="J167"/>
  <c r="J133"/>
  <c r="J107"/>
  <c r="J352"/>
  <c r="J315"/>
  <c r="BK299"/>
  <c r="J279"/>
  <c r="J266"/>
  <c r="J242"/>
  <c r="J207"/>
  <c r="J193"/>
  <c r="BK155"/>
  <c r="BK120"/>
  <c r="J360"/>
  <c r="J337"/>
  <c r="J330"/>
  <c r="BK310"/>
  <c r="BK291"/>
  <c r="BK275"/>
  <c r="J263"/>
  <c r="BK227"/>
  <c r="BK206"/>
  <c r="BK164"/>
  <c r="BK143"/>
  <c r="BK354"/>
  <c r="BK333"/>
  <c r="BK319"/>
  <c r="J309"/>
  <c r="J294"/>
  <c r="J271"/>
  <c r="BK255"/>
  <c r="J231"/>
  <c r="BK224"/>
  <c r="J202"/>
  <c r="BK186"/>
  <c r="BK158"/>
  <c r="BK125"/>
  <c i="14" r="BK250"/>
  <c r="J230"/>
  <c r="BK203"/>
  <c r="BK168"/>
  <c r="J152"/>
  <c r="BK133"/>
  <c r="J123"/>
  <c r="J111"/>
  <c r="BK248"/>
  <c r="J168"/>
  <c r="J149"/>
  <c r="BK137"/>
  <c r="BK127"/>
  <c r="BK118"/>
  <c r="J109"/>
  <c r="BK105"/>
  <c r="BK238"/>
  <c r="J231"/>
  <c r="BK214"/>
  <c r="BK201"/>
  <c r="BK191"/>
  <c r="J185"/>
  <c r="J166"/>
  <c r="J150"/>
  <c r="J139"/>
  <c r="J121"/>
  <c r="BK114"/>
  <c r="J105"/>
  <c r="J218"/>
  <c r="BK198"/>
  <c r="BK188"/>
  <c r="J169"/>
  <c r="BK153"/>
  <c r="BK249"/>
  <c r="J229"/>
  <c r="J213"/>
  <c r="BK199"/>
  <c r="BK184"/>
  <c r="J175"/>
  <c r="J161"/>
  <c r="J146"/>
  <c r="J133"/>
  <c r="BK112"/>
  <c i="15" r="BK94"/>
  <c r="J101"/>
  <c r="BK88"/>
  <c r="BK98"/>
  <c r="J105"/>
  <c r="BK90"/>
  <c r="BK86"/>
  <c i="16" r="BK173"/>
  <c r="BK152"/>
  <c r="BK111"/>
  <c r="J96"/>
  <c r="BK177"/>
  <c r="J157"/>
  <c r="BK147"/>
  <c r="BK128"/>
  <c r="J98"/>
  <c r="J176"/>
  <c r="J149"/>
  <c r="BK137"/>
  <c r="BK121"/>
  <c r="J110"/>
  <c r="J94"/>
  <c r="J159"/>
  <c r="J142"/>
  <c r="BK119"/>
  <c r="BK109"/>
  <c r="J180"/>
  <c r="BK164"/>
  <c r="BK142"/>
  <c r="J130"/>
  <c r="BK118"/>
  <c r="BK102"/>
  <c r="BK162"/>
  <c r="BK149"/>
  <c r="BK144"/>
  <c r="BK132"/>
  <c r="J112"/>
  <c r="BK97"/>
  <c i="17" r="BK151"/>
  <c r="J138"/>
  <c r="BK109"/>
  <c r="BK94"/>
  <c r="J141"/>
  <c r="J129"/>
  <c r="BK121"/>
  <c r="BK102"/>
  <c r="BK156"/>
  <c r="BK142"/>
  <c r="BK128"/>
  <c r="J160"/>
  <c r="BK154"/>
  <c r="BK135"/>
  <c r="BK116"/>
  <c r="BK104"/>
  <c r="J149"/>
  <c r="BK139"/>
  <c r="J133"/>
  <c r="J125"/>
  <c r="BK115"/>
  <c r="BK95"/>
  <c i="18" r="J168"/>
  <c r="J148"/>
  <c r="BK134"/>
  <c r="BK117"/>
  <c r="BK102"/>
  <c r="BK167"/>
  <c r="BK125"/>
  <c r="BK97"/>
  <c r="J165"/>
  <c r="BK140"/>
  <c r="J122"/>
  <c r="BK96"/>
  <c r="J166"/>
  <c r="J147"/>
  <c r="J124"/>
  <c r="J99"/>
  <c r="BK176"/>
  <c r="BK160"/>
  <c r="J154"/>
  <c r="J135"/>
  <c r="BK171"/>
  <c r="J153"/>
  <c r="J145"/>
  <c r="BK133"/>
  <c r="J118"/>
  <c r="BK109"/>
  <c i="19" r="BK106"/>
  <c r="BK93"/>
  <c r="BK92"/>
  <c r="J98"/>
  <c r="J90"/>
  <c r="J95"/>
  <c r="J100"/>
  <c i="20" r="J103"/>
  <c r="J93"/>
  <c r="J88"/>
  <c i="2" l="1" r="P83"/>
  <c r="P82"/>
  <c r="P81"/>
  <c i="1" r="AU55"/>
  <c i="3" r="BK86"/>
  <c r="J86"/>
  <c r="J61"/>
  <c r="R86"/>
  <c r="BK120"/>
  <c r="J120"/>
  <c r="J63"/>
  <c i="4" r="P113"/>
  <c r="T178"/>
  <c i="5" r="BK89"/>
  <c r="J89"/>
  <c r="J61"/>
  <c r="R99"/>
  <c r="R146"/>
  <c r="BK180"/>
  <c r="J180"/>
  <c r="J67"/>
  <c i="6" r="R87"/>
  <c r="R86"/>
  <c r="T102"/>
  <c r="T101"/>
  <c i="7" r="T133"/>
  <c i="8" r="R90"/>
  <c r="R89"/>
  <c r="BK117"/>
  <c r="J117"/>
  <c r="J67"/>
  <c r="R139"/>
  <c i="9" r="BK122"/>
  <c r="J122"/>
  <c r="J65"/>
  <c r="P139"/>
  <c r="BK161"/>
  <c r="J161"/>
  <c r="J68"/>
  <c r="R180"/>
  <c i="11" r="P113"/>
  <c r="P112"/>
  <c i="12" r="P88"/>
  <c r="P87"/>
  <c r="P107"/>
  <c r="P119"/>
  <c i="13" r="T104"/>
  <c r="BK124"/>
  <c r="J124"/>
  <c r="J65"/>
  <c r="P142"/>
  <c r="R152"/>
  <c r="P171"/>
  <c r="T180"/>
  <c r="P204"/>
  <c r="BK213"/>
  <c r="R213"/>
  <c r="BK323"/>
  <c r="J323"/>
  <c r="J81"/>
  <c r="R323"/>
  <c i="14" r="BK103"/>
  <c r="J103"/>
  <c r="J62"/>
  <c r="R119"/>
  <c r="R129"/>
  <c r="R155"/>
  <c r="R162"/>
  <c r="BK172"/>
  <c r="J172"/>
  <c r="J69"/>
  <c r="R187"/>
  <c r="BK211"/>
  <c r="J211"/>
  <c r="J73"/>
  <c r="P216"/>
  <c r="T221"/>
  <c r="P236"/>
  <c r="R247"/>
  <c i="16" r="P88"/>
  <c r="R105"/>
  <c r="P171"/>
  <c r="T175"/>
  <c i="17" r="P97"/>
  <c r="BK119"/>
  <c r="J119"/>
  <c r="J67"/>
  <c r="R150"/>
  <c i="18" r="BK101"/>
  <c r="J101"/>
  <c r="J62"/>
  <c r="BK111"/>
  <c r="J111"/>
  <c r="J64"/>
  <c r="R120"/>
  <c r="BK130"/>
  <c r="J130"/>
  <c r="J67"/>
  <c r="R136"/>
  <c r="R150"/>
  <c r="P179"/>
  <c i="2" r="BK83"/>
  <c r="J83"/>
  <c r="J61"/>
  <c i="3" r="T91"/>
  <c i="4" r="BK113"/>
  <c r="J113"/>
  <c r="J62"/>
  <c r="BK178"/>
  <c r="J178"/>
  <c r="J68"/>
  <c i="5" r="T89"/>
  <c r="T123"/>
  <c i="6" r="T87"/>
  <c r="T86"/>
  <c r="T85"/>
  <c r="P102"/>
  <c r="P101"/>
  <c i="7" r="T87"/>
  <c r="R126"/>
  <c r="BK144"/>
  <c r="J144"/>
  <c r="J65"/>
  <c i="8" r="T90"/>
  <c r="T89"/>
  <c r="T102"/>
  <c r="R117"/>
  <c i="9" r="R91"/>
  <c r="R90"/>
  <c r="BK115"/>
  <c r="J115"/>
  <c r="J64"/>
  <c r="R122"/>
  <c r="T139"/>
  <c r="P161"/>
  <c r="BK180"/>
  <c r="J180"/>
  <c r="J69"/>
  <c i="10" r="P95"/>
  <c r="BK113"/>
  <c r="J113"/>
  <c r="J65"/>
  <c r="P113"/>
  <c r="T113"/>
  <c r="T123"/>
  <c i="11" r="P90"/>
  <c r="P86"/>
  <c r="P85"/>
  <c i="1" r="AU64"/>
  <c i="12" r="R88"/>
  <c r="R87"/>
  <c r="BK100"/>
  <c r="T107"/>
  <c i="13" r="R112"/>
  <c r="P124"/>
  <c r="R142"/>
  <c r="P152"/>
  <c r="T161"/>
  <c r="R171"/>
  <c r="BK197"/>
  <c r="J197"/>
  <c r="J76"/>
  <c r="R204"/>
  <c r="P249"/>
  <c r="BK338"/>
  <c r="J338"/>
  <c r="J82"/>
  <c i="14" r="R103"/>
  <c r="BK129"/>
  <c r="J129"/>
  <c r="J64"/>
  <c r="T129"/>
  <c r="P155"/>
  <c r="T162"/>
  <c r="BK178"/>
  <c r="J178"/>
  <c r="J70"/>
  <c r="T187"/>
  <c r="R211"/>
  <c r="BK221"/>
  <c r="J221"/>
  <c r="J75"/>
  <c r="R227"/>
  <c r="BK243"/>
  <c r="J243"/>
  <c r="J78"/>
  <c r="P247"/>
  <c i="15" r="R85"/>
  <c r="R84"/>
  <c r="R83"/>
  <c r="R82"/>
  <c i="16" r="BK88"/>
  <c r="T105"/>
  <c r="BK171"/>
  <c r="J171"/>
  <c r="J65"/>
  <c r="R175"/>
  <c i="17" r="T93"/>
  <c r="T90"/>
  <c r="T89"/>
  <c r="T88"/>
  <c r="R107"/>
  <c r="T119"/>
  <c i="18" r="P95"/>
  <c r="T101"/>
  <c r="R111"/>
  <c r="P126"/>
  <c r="R130"/>
  <c r="BK143"/>
  <c r="J143"/>
  <c r="J69"/>
  <c r="T143"/>
  <c r="T163"/>
  <c r="BK179"/>
  <c r="J179"/>
  <c r="J73"/>
  <c i="19" r="BK99"/>
  <c r="J99"/>
  <c r="J62"/>
  <c r="P102"/>
  <c r="BK108"/>
  <c r="J108"/>
  <c r="J65"/>
  <c r="T113"/>
  <c i="2" r="R83"/>
  <c r="R82"/>
  <c r="R81"/>
  <c i="3" r="R91"/>
  <c i="4" r="T113"/>
  <c r="BK161"/>
  <c r="J161"/>
  <c r="J67"/>
  <c r="P178"/>
  <c i="5" r="R89"/>
  <c r="T99"/>
  <c r="BK146"/>
  <c r="BK145"/>
  <c r="J145"/>
  <c r="J65"/>
  <c r="T146"/>
  <c i="6" r="P87"/>
  <c r="P86"/>
  <c r="P85"/>
  <c i="1" r="AU59"/>
  <c i="7" r="P87"/>
  <c r="R117"/>
  <c r="BK133"/>
  <c r="J133"/>
  <c r="J64"/>
  <c r="R144"/>
  <c i="8" r="BK90"/>
  <c r="J90"/>
  <c r="J61"/>
  <c r="BK111"/>
  <c r="J111"/>
  <c r="J66"/>
  <c r="T117"/>
  <c i="9" r="T91"/>
  <c r="T90"/>
  <c r="R115"/>
  <c r="BK139"/>
  <c r="J139"/>
  <c r="J66"/>
  <c r="P149"/>
  <c r="T161"/>
  <c i="10" r="R95"/>
  <c r="BK123"/>
  <c r="J123"/>
  <c r="J66"/>
  <c i="11" r="R90"/>
  <c r="R86"/>
  <c r="BK113"/>
  <c r="J113"/>
  <c r="J65"/>
  <c i="12" r="BK88"/>
  <c r="J88"/>
  <c r="J61"/>
  <c r="BK107"/>
  <c r="J107"/>
  <c r="J65"/>
  <c r="R119"/>
  <c i="13" r="R104"/>
  <c r="BK117"/>
  <c r="J117"/>
  <c r="J64"/>
  <c r="R117"/>
  <c r="BK137"/>
  <c r="J137"/>
  <c r="J66"/>
  <c r="BK142"/>
  <c r="J142"/>
  <c r="J67"/>
  <c r="P161"/>
  <c r="BK180"/>
  <c r="J180"/>
  <c r="J75"/>
  <c r="R197"/>
  <c r="T249"/>
  <c r="P338"/>
  <c i="14" r="BK119"/>
  <c r="J119"/>
  <c r="J63"/>
  <c r="P138"/>
  <c r="T155"/>
  <c r="P167"/>
  <c r="P172"/>
  <c r="R178"/>
  <c r="BK204"/>
  <c r="J204"/>
  <c r="J72"/>
  <c r="P211"/>
  <c r="R216"/>
  <c r="P227"/>
  <c r="R236"/>
  <c r="T243"/>
  <c i="15" r="T85"/>
  <c r="T84"/>
  <c r="T83"/>
  <c r="T82"/>
  <c i="16" r="R88"/>
  <c r="BK101"/>
  <c r="J101"/>
  <c r="J62"/>
  <c r="R101"/>
  <c r="P151"/>
  <c r="BK175"/>
  <c r="J175"/>
  <c r="J66"/>
  <c i="17" r="R93"/>
  <c r="R90"/>
  <c r="R89"/>
  <c r="R88"/>
  <c r="BK107"/>
  <c r="J107"/>
  <c r="J65"/>
  <c r="P119"/>
  <c r="T150"/>
  <c i="18" r="T95"/>
  <c r="BK108"/>
  <c r="J108"/>
  <c r="J63"/>
  <c r="T108"/>
  <c r="BK120"/>
  <c r="J120"/>
  <c r="J65"/>
  <c r="R126"/>
  <c r="BK136"/>
  <c r="J136"/>
  <c r="J68"/>
  <c r="BK150"/>
  <c r="J150"/>
  <c r="J70"/>
  <c r="BK163"/>
  <c r="J163"/>
  <c r="J71"/>
  <c r="P175"/>
  <c r="R179"/>
  <c i="19" r="BK88"/>
  <c r="J88"/>
  <c r="J61"/>
  <c r="P99"/>
  <c r="T102"/>
  <c r="R105"/>
  <c r="BK113"/>
  <c r="J113"/>
  <c r="J66"/>
  <c i="20" r="T90"/>
  <c r="T86"/>
  <c r="T85"/>
  <c i="2" r="T83"/>
  <c r="T82"/>
  <c r="T81"/>
  <c i="3" r="P91"/>
  <c r="T120"/>
  <c i="4" r="P90"/>
  <c r="P89"/>
  <c r="R90"/>
  <c r="R161"/>
  <c i="5" r="BK99"/>
  <c r="J99"/>
  <c r="J62"/>
  <c r="R123"/>
  <c r="P180"/>
  <c r="R180"/>
  <c r="T180"/>
  <c i="6" r="BK102"/>
  <c r="J102"/>
  <c r="J65"/>
  <c i="7" r="T117"/>
  <c r="P126"/>
  <c r="P133"/>
  <c r="T144"/>
  <c i="8" r="P90"/>
  <c r="P89"/>
  <c r="P102"/>
  <c r="P111"/>
  <c r="T111"/>
  <c r="BK139"/>
  <c r="J139"/>
  <c r="J68"/>
  <c i="9" r="BK91"/>
  <c r="P122"/>
  <c r="R139"/>
  <c r="R149"/>
  <c r="T180"/>
  <c i="10" r="T95"/>
  <c r="T94"/>
  <c r="T86"/>
  <c r="R113"/>
  <c r="P123"/>
  <c i="11" r="T90"/>
  <c r="T86"/>
  <c r="R113"/>
  <c r="R112"/>
  <c i="12" r="T100"/>
  <c r="T119"/>
  <c i="13" r="BK104"/>
  <c r="J104"/>
  <c r="J61"/>
  <c r="BK112"/>
  <c r="J112"/>
  <c r="J62"/>
  <c r="P117"/>
  <c r="T117"/>
  <c r="P137"/>
  <c r="T142"/>
  <c r="T152"/>
  <c r="T171"/>
  <c r="P197"/>
  <c r="T204"/>
  <c r="R249"/>
  <c r="T338"/>
  <c i="14" r="T103"/>
  <c r="P129"/>
  <c r="R138"/>
  <c r="BK162"/>
  <c r="J162"/>
  <c r="J67"/>
  <c r="R167"/>
  <c r="T172"/>
  <c r="BK187"/>
  <c r="J187"/>
  <c r="J71"/>
  <c r="P204"/>
  <c r="T211"/>
  <c r="BK227"/>
  <c r="J227"/>
  <c r="J76"/>
  <c r="T236"/>
  <c r="BK247"/>
  <c r="J247"/>
  <c r="J79"/>
  <c i="15" r="P85"/>
  <c r="P84"/>
  <c r="P83"/>
  <c r="P82"/>
  <c i="1" r="AU68"/>
  <c i="16" r="T88"/>
  <c r="P101"/>
  <c r="T101"/>
  <c r="R151"/>
  <c r="P175"/>
  <c i="17" r="P93"/>
  <c r="P90"/>
  <c r="P89"/>
  <c r="P88"/>
  <c i="1" r="AU70"/>
  <c i="17" r="T97"/>
  <c r="BK112"/>
  <c r="J112"/>
  <c r="J66"/>
  <c r="T112"/>
  <c r="BK150"/>
  <c r="J150"/>
  <c r="J68"/>
  <c i="18" r="BK95"/>
  <c r="P101"/>
  <c r="P111"/>
  <c r="T120"/>
  <c r="P130"/>
  <c r="T136"/>
  <c r="R143"/>
  <c r="P163"/>
  <c r="T175"/>
  <c i="19" r="T88"/>
  <c r="BK102"/>
  <c r="J102"/>
  <c r="J63"/>
  <c r="P105"/>
  <c r="T108"/>
  <c i="20" r="T95"/>
  <c i="3" r="BK91"/>
  <c r="R120"/>
  <c i="4" r="R113"/>
  <c r="R89"/>
  <c r="P161"/>
  <c r="P160"/>
  <c r="R178"/>
  <c i="5" r="P99"/>
  <c r="BK123"/>
  <c r="J123"/>
  <c r="J63"/>
  <c r="P146"/>
  <c r="P145"/>
  <c i="6" r="BK87"/>
  <c i="7" r="R87"/>
  <c r="R86"/>
  <c r="R85"/>
  <c r="P117"/>
  <c r="BK126"/>
  <c r="J126"/>
  <c r="J63"/>
  <c r="R133"/>
  <c i="8" r="R102"/>
  <c r="R101"/>
  <c r="R111"/>
  <c r="P139"/>
  <c i="9" r="P91"/>
  <c r="P90"/>
  <c r="T115"/>
  <c r="BK149"/>
  <c r="J149"/>
  <c r="J67"/>
  <c r="R161"/>
  <c i="11" r="T113"/>
  <c r="T112"/>
  <c i="12" r="P100"/>
  <c r="P99"/>
  <c r="R107"/>
  <c i="13" r="P112"/>
  <c r="R124"/>
  <c r="T137"/>
  <c r="BK152"/>
  <c r="J152"/>
  <c r="J69"/>
  <c r="R161"/>
  <c r="BK171"/>
  <c r="J171"/>
  <c r="J73"/>
  <c r="P180"/>
  <c r="BK204"/>
  <c r="J204"/>
  <c r="J77"/>
  <c r="BK249"/>
  <c r="J249"/>
  <c r="J80"/>
  <c r="R338"/>
  <c i="14" r="P103"/>
  <c r="T119"/>
  <c r="T138"/>
  <c r="P162"/>
  <c r="T167"/>
  <c r="P178"/>
  <c r="T178"/>
  <c r="T204"/>
  <c r="T216"/>
  <c r="R221"/>
  <c r="BK236"/>
  <c r="J236"/>
  <c r="J77"/>
  <c r="R243"/>
  <c i="16" r="BK105"/>
  <c r="J105"/>
  <c r="J63"/>
  <c r="T151"/>
  <c r="R171"/>
  <c i="17" r="BK97"/>
  <c r="J97"/>
  <c r="J64"/>
  <c r="P107"/>
  <c r="P112"/>
  <c r="R112"/>
  <c r="P150"/>
  <c i="18" r="R101"/>
  <c r="R108"/>
  <c r="P120"/>
  <c r="T126"/>
  <c r="P136"/>
  <c r="P143"/>
  <c r="T150"/>
  <c r="BK175"/>
  <c r="J175"/>
  <c r="J72"/>
  <c r="T179"/>
  <c i="19" r="R88"/>
  <c r="T99"/>
  <c r="BK105"/>
  <c r="J105"/>
  <c r="J64"/>
  <c r="P108"/>
  <c r="P113"/>
  <c i="20" r="BK90"/>
  <c r="J90"/>
  <c r="J62"/>
  <c r="P90"/>
  <c r="P86"/>
  <c r="P85"/>
  <c i="1" r="AU73"/>
  <c i="20" r="BK95"/>
  <c r="J95"/>
  <c r="J63"/>
  <c r="R95"/>
  <c i="3" r="P86"/>
  <c r="T86"/>
  <c r="P120"/>
  <c i="4" r="BK90"/>
  <c r="T90"/>
  <c r="T161"/>
  <c r="T160"/>
  <c i="5" r="P89"/>
  <c r="P123"/>
  <c i="6" r="R102"/>
  <c r="R101"/>
  <c i="7" r="BK87"/>
  <c r="J87"/>
  <c r="J61"/>
  <c r="BK117"/>
  <c r="J117"/>
  <c r="J62"/>
  <c r="T126"/>
  <c r="P144"/>
  <c i="8" r="BK102"/>
  <c r="J102"/>
  <c r="J65"/>
  <c r="P117"/>
  <c r="T139"/>
  <c i="9" r="P115"/>
  <c r="T122"/>
  <c r="T149"/>
  <c r="P180"/>
  <c i="10" r="BK95"/>
  <c r="J95"/>
  <c r="J64"/>
  <c r="R123"/>
  <c i="11" r="BK90"/>
  <c r="J90"/>
  <c r="J62"/>
  <c i="12" r="T88"/>
  <c r="T87"/>
  <c r="R100"/>
  <c r="R99"/>
  <c r="BK119"/>
  <c r="J119"/>
  <c r="J66"/>
  <c i="13" r="P104"/>
  <c r="P103"/>
  <c r="T112"/>
  <c r="T124"/>
  <c r="R137"/>
  <c r="BK161"/>
  <c r="J161"/>
  <c r="J70"/>
  <c r="R180"/>
  <c r="T197"/>
  <c r="P213"/>
  <c r="P212"/>
  <c r="T213"/>
  <c r="T212"/>
  <c r="P323"/>
  <c r="T323"/>
  <c i="14" r="P119"/>
  <c r="BK138"/>
  <c r="J138"/>
  <c r="J65"/>
  <c r="BK155"/>
  <c r="J155"/>
  <c r="J66"/>
  <c r="BK167"/>
  <c r="J167"/>
  <c r="J68"/>
  <c r="R172"/>
  <c r="P187"/>
  <c r="R204"/>
  <c r="BK216"/>
  <c r="J216"/>
  <c r="J74"/>
  <c r="P221"/>
  <c r="T227"/>
  <c r="P243"/>
  <c r="T247"/>
  <c i="15" r="BK85"/>
  <c r="BK84"/>
  <c r="J84"/>
  <c r="J61"/>
  <c i="16" r="P105"/>
  <c r="BK151"/>
  <c r="J151"/>
  <c r="J64"/>
  <c r="T171"/>
  <c i="17" r="BK93"/>
  <c r="J93"/>
  <c r="J63"/>
  <c r="R97"/>
  <c r="T107"/>
  <c r="R119"/>
  <c i="18" r="R95"/>
  <c r="P108"/>
  <c r="T111"/>
  <c r="BK126"/>
  <c r="J126"/>
  <c r="J66"/>
  <c r="T130"/>
  <c r="P150"/>
  <c r="R163"/>
  <c r="R175"/>
  <c i="19" r="P88"/>
  <c r="P87"/>
  <c r="P86"/>
  <c i="1" r="AU72"/>
  <c i="19" r="R99"/>
  <c r="R102"/>
  <c r="T105"/>
  <c r="R108"/>
  <c r="R113"/>
  <c i="20" r="R90"/>
  <c r="R86"/>
  <c r="R85"/>
  <c r="P95"/>
  <c i="9" r="BK111"/>
  <c r="J111"/>
  <c r="J62"/>
  <c i="13" r="BK115"/>
  <c r="J115"/>
  <c r="J63"/>
  <c r="BK166"/>
  <c r="J166"/>
  <c r="J71"/>
  <c i="17" r="BK91"/>
  <c r="J91"/>
  <c r="J62"/>
  <c i="4" r="BK157"/>
  <c r="J157"/>
  <c r="J65"/>
  <c i="13" r="BK178"/>
  <c r="J178"/>
  <c r="J74"/>
  <c i="3" r="BK128"/>
  <c r="J128"/>
  <c r="J64"/>
  <c i="4" r="BK154"/>
  <c r="J154"/>
  <c r="J64"/>
  <c i="5" r="BK142"/>
  <c r="J142"/>
  <c r="J64"/>
  <c i="10" r="BK91"/>
  <c r="J91"/>
  <c r="J62"/>
  <c i="11" r="BK87"/>
  <c r="J87"/>
  <c r="J61"/>
  <c i="14" r="BK252"/>
  <c r="J252"/>
  <c r="J80"/>
  <c i="4" r="BK151"/>
  <c r="J151"/>
  <c r="J63"/>
  <c i="8" r="BK98"/>
  <c r="J98"/>
  <c r="J63"/>
  <c i="10" r="BK88"/>
  <c r="J88"/>
  <c r="J61"/>
  <c i="13" r="BK169"/>
  <c r="J169"/>
  <c r="J72"/>
  <c i="6" r="BK98"/>
  <c r="J98"/>
  <c r="J63"/>
  <c i="8" r="BK95"/>
  <c r="J95"/>
  <c r="J62"/>
  <c i="12" r="BK96"/>
  <c r="J96"/>
  <c r="J62"/>
  <c i="20" r="BK105"/>
  <c r="J105"/>
  <c r="J65"/>
  <c i="6" r="BK96"/>
  <c r="J96"/>
  <c r="J62"/>
  <c i="11" r="BK109"/>
  <c r="J109"/>
  <c r="J63"/>
  <c i="13" r="BK149"/>
  <c r="J149"/>
  <c r="J68"/>
  <c i="20" r="BK87"/>
  <c r="J87"/>
  <c r="J61"/>
  <c r="BK102"/>
  <c r="J102"/>
  <c r="J64"/>
  <c i="19" r="BK87"/>
  <c r="J87"/>
  <c r="J60"/>
  <c i="20" r="J79"/>
  <c r="J82"/>
  <c r="BE88"/>
  <c r="BE91"/>
  <c r="BE106"/>
  <c r="E75"/>
  <c r="F82"/>
  <c r="BE93"/>
  <c r="BE96"/>
  <c r="BE98"/>
  <c r="BE103"/>
  <c r="BE100"/>
  <c i="19" r="BE111"/>
  <c r="E48"/>
  <c r="BE91"/>
  <c r="BE96"/>
  <c r="BE103"/>
  <c r="BE104"/>
  <c r="BE109"/>
  <c r="BE116"/>
  <c r="F55"/>
  <c r="BE101"/>
  <c r="BE107"/>
  <c r="BE110"/>
  <c r="J80"/>
  <c r="BE94"/>
  <c r="BE97"/>
  <c i="18" r="J95"/>
  <c r="J61"/>
  <c i="19" r="BE89"/>
  <c r="BE93"/>
  <c r="BE95"/>
  <c r="BE106"/>
  <c r="J55"/>
  <c r="BE90"/>
  <c r="BE92"/>
  <c r="BE98"/>
  <c r="BE100"/>
  <c r="BE114"/>
  <c i="18" r="J90"/>
  <c r="BE98"/>
  <c r="BE102"/>
  <c r="BE103"/>
  <c r="BE114"/>
  <c r="BE116"/>
  <c r="BE129"/>
  <c r="BE140"/>
  <c r="BE142"/>
  <c r="BE160"/>
  <c r="BE167"/>
  <c r="BE170"/>
  <c r="F55"/>
  <c r="J87"/>
  <c r="BE96"/>
  <c r="BE110"/>
  <c r="BE113"/>
  <c r="BE138"/>
  <c r="BE145"/>
  <c r="BE148"/>
  <c r="BE151"/>
  <c r="BE157"/>
  <c r="BE159"/>
  <c r="BE168"/>
  <c r="BE173"/>
  <c r="E83"/>
  <c r="BE105"/>
  <c r="BE109"/>
  <c r="BE118"/>
  <c r="BE121"/>
  <c r="BE135"/>
  <c r="BE141"/>
  <c r="BE165"/>
  <c r="BE176"/>
  <c r="BE178"/>
  <c r="BE97"/>
  <c r="BE106"/>
  <c r="BE112"/>
  <c r="BE117"/>
  <c r="BE124"/>
  <c r="BE132"/>
  <c r="BE133"/>
  <c r="BE134"/>
  <c r="BE137"/>
  <c r="BE139"/>
  <c r="BE146"/>
  <c r="BE149"/>
  <c r="BE152"/>
  <c r="BE154"/>
  <c r="BE162"/>
  <c r="BE164"/>
  <c r="BE169"/>
  <c r="BE171"/>
  <c r="BE177"/>
  <c r="BE180"/>
  <c r="BE99"/>
  <c r="BE100"/>
  <c r="BE107"/>
  <c r="BE119"/>
  <c r="BE122"/>
  <c r="BE127"/>
  <c r="BE128"/>
  <c r="BE156"/>
  <c r="BE158"/>
  <c r="BE161"/>
  <c r="BE166"/>
  <c r="BE174"/>
  <c r="BE182"/>
  <c r="BE104"/>
  <c r="BE115"/>
  <c r="BE123"/>
  <c r="BE125"/>
  <c r="BE131"/>
  <c r="BE144"/>
  <c r="BE147"/>
  <c r="BE153"/>
  <c r="BE155"/>
  <c r="BE172"/>
  <c i="17" r="E48"/>
  <c r="F55"/>
  <c r="BE92"/>
  <c r="BE98"/>
  <c r="BE101"/>
  <c r="BE108"/>
  <c r="BE110"/>
  <c r="BE118"/>
  <c r="BE121"/>
  <c r="BE122"/>
  <c r="BE123"/>
  <c r="BE126"/>
  <c r="BE128"/>
  <c r="BE130"/>
  <c r="BE134"/>
  <c r="BE141"/>
  <c r="BE152"/>
  <c r="BE153"/>
  <c r="BE155"/>
  <c r="BE156"/>
  <c i="16" r="J88"/>
  <c r="J61"/>
  <c i="17" r="J82"/>
  <c r="BE96"/>
  <c r="BE99"/>
  <c r="BE109"/>
  <c r="BE111"/>
  <c r="BE115"/>
  <c r="BE120"/>
  <c r="BE124"/>
  <c r="BE129"/>
  <c r="BE133"/>
  <c r="BE140"/>
  <c r="BE143"/>
  <c r="BE147"/>
  <c r="BE151"/>
  <c r="BE94"/>
  <c r="BE103"/>
  <c r="BE114"/>
  <c r="BE139"/>
  <c r="BE144"/>
  <c r="BE154"/>
  <c r="BE159"/>
  <c r="BE161"/>
  <c r="J55"/>
  <c r="BE105"/>
  <c r="BE116"/>
  <c r="BE131"/>
  <c r="BE136"/>
  <c r="BE145"/>
  <c r="BE146"/>
  <c r="BE148"/>
  <c r="BE162"/>
  <c r="BE95"/>
  <c r="BE100"/>
  <c r="BE102"/>
  <c r="BE104"/>
  <c r="BE106"/>
  <c r="BE113"/>
  <c r="BE117"/>
  <c r="BE125"/>
  <c r="BE127"/>
  <c r="BE132"/>
  <c r="BE135"/>
  <c r="BE137"/>
  <c r="BE138"/>
  <c r="BE142"/>
  <c r="BE149"/>
  <c r="BE158"/>
  <c r="BE157"/>
  <c r="BE160"/>
  <c i="16" r="J52"/>
  <c r="BE95"/>
  <c r="BE96"/>
  <c r="BE102"/>
  <c r="BE103"/>
  <c r="BE107"/>
  <c r="BE108"/>
  <c r="BE120"/>
  <c r="BE123"/>
  <c r="BE125"/>
  <c r="BE127"/>
  <c r="BE138"/>
  <c r="BE139"/>
  <c r="BE150"/>
  <c r="BE155"/>
  <c r="BE157"/>
  <c r="BE159"/>
  <c r="BE172"/>
  <c r="BE176"/>
  <c r="BE178"/>
  <c r="J55"/>
  <c r="BE97"/>
  <c r="BE100"/>
  <c r="BE110"/>
  <c r="BE117"/>
  <c r="BE122"/>
  <c r="BE128"/>
  <c r="BE132"/>
  <c r="BE133"/>
  <c r="BE134"/>
  <c r="BE135"/>
  <c r="BE137"/>
  <c r="BE149"/>
  <c r="BE160"/>
  <c r="BE161"/>
  <c r="BE179"/>
  <c r="BE180"/>
  <c r="BE182"/>
  <c r="E48"/>
  <c r="BE90"/>
  <c r="BE92"/>
  <c r="BE94"/>
  <c r="BE111"/>
  <c r="BE113"/>
  <c r="BE115"/>
  <c r="BE131"/>
  <c r="BE140"/>
  <c r="BE143"/>
  <c r="BE153"/>
  <c r="BE166"/>
  <c r="BE167"/>
  <c r="BE169"/>
  <c r="BE181"/>
  <c r="BE89"/>
  <c r="BE91"/>
  <c r="BE93"/>
  <c r="BE98"/>
  <c r="BE99"/>
  <c r="BE104"/>
  <c r="BE106"/>
  <c r="BE109"/>
  <c r="BE114"/>
  <c r="BE119"/>
  <c r="BE124"/>
  <c r="BE126"/>
  <c r="BE129"/>
  <c r="BE136"/>
  <c r="BE142"/>
  <c r="BE147"/>
  <c r="BE148"/>
  <c r="BE158"/>
  <c r="BE162"/>
  <c r="BE163"/>
  <c r="BE170"/>
  <c r="BE173"/>
  <c r="BE177"/>
  <c i="15" r="BK83"/>
  <c r="J83"/>
  <c r="J60"/>
  <c r="J85"/>
  <c r="J62"/>
  <c i="16" r="BE112"/>
  <c r="BE116"/>
  <c r="BE130"/>
  <c r="BE141"/>
  <c r="BE144"/>
  <c r="BE145"/>
  <c r="BE146"/>
  <c r="BE152"/>
  <c r="BE156"/>
  <c r="BE168"/>
  <c r="F55"/>
  <c r="BE118"/>
  <c r="BE121"/>
  <c r="BE154"/>
  <c r="BE164"/>
  <c r="BE165"/>
  <c r="BE174"/>
  <c r="BE183"/>
  <c i="14" r="BK102"/>
  <c r="J102"/>
  <c r="J61"/>
  <c i="15" r="J79"/>
  <c r="BE88"/>
  <c r="E72"/>
  <c r="J76"/>
  <c r="BE89"/>
  <c r="BE91"/>
  <c r="BE102"/>
  <c r="F55"/>
  <c r="BE97"/>
  <c r="BE99"/>
  <c r="BE100"/>
  <c r="BE90"/>
  <c r="BE105"/>
  <c r="BE87"/>
  <c r="BE92"/>
  <c r="BE94"/>
  <c r="BE95"/>
  <c r="BE101"/>
  <c r="BE104"/>
  <c r="BE86"/>
  <c r="BE93"/>
  <c r="BE96"/>
  <c r="BE98"/>
  <c r="BE103"/>
  <c i="14" r="F55"/>
  <c r="E90"/>
  <c r="BE104"/>
  <c r="BE107"/>
  <c r="BE108"/>
  <c r="BE114"/>
  <c r="BE118"/>
  <c r="BE124"/>
  <c r="BE137"/>
  <c r="BE154"/>
  <c r="BE158"/>
  <c r="BE166"/>
  <c r="BE168"/>
  <c r="BE182"/>
  <c r="BE191"/>
  <c r="BE195"/>
  <c r="BE197"/>
  <c r="BE201"/>
  <c r="BE207"/>
  <c r="BE214"/>
  <c r="BE217"/>
  <c r="BE225"/>
  <c r="BE231"/>
  <c r="BE239"/>
  <c r="BE244"/>
  <c r="BE248"/>
  <c r="BE249"/>
  <c r="BE253"/>
  <c i="13" r="J213"/>
  <c r="J79"/>
  <c i="14" r="J94"/>
  <c r="BE112"/>
  <c r="BE125"/>
  <c r="BE181"/>
  <c r="BE185"/>
  <c r="BE193"/>
  <c r="BE202"/>
  <c r="BE210"/>
  <c r="BE215"/>
  <c r="BE228"/>
  <c r="BE234"/>
  <c r="BE238"/>
  <c r="J97"/>
  <c r="BE111"/>
  <c r="BE122"/>
  <c r="BE123"/>
  <c r="BE126"/>
  <c r="BE127"/>
  <c r="BE132"/>
  <c r="BE135"/>
  <c r="BE139"/>
  <c r="BE140"/>
  <c r="BE142"/>
  <c r="BE144"/>
  <c r="BE145"/>
  <c r="BE147"/>
  <c r="BE149"/>
  <c r="BE152"/>
  <c r="BE156"/>
  <c r="BE165"/>
  <c r="BE169"/>
  <c r="BE173"/>
  <c r="BE180"/>
  <c r="BE183"/>
  <c r="BE184"/>
  <c r="BE198"/>
  <c r="BE205"/>
  <c r="BE219"/>
  <c r="BE230"/>
  <c r="BE106"/>
  <c r="BE109"/>
  <c r="BE116"/>
  <c r="BE133"/>
  <c r="BE141"/>
  <c r="BE148"/>
  <c r="BE151"/>
  <c r="BE153"/>
  <c r="BE159"/>
  <c r="BE163"/>
  <c r="BE170"/>
  <c r="BE171"/>
  <c r="BE174"/>
  <c r="BE176"/>
  <c r="BE177"/>
  <c r="BE189"/>
  <c r="BE199"/>
  <c r="BE203"/>
  <c r="BE209"/>
  <c r="BE212"/>
  <c r="BE223"/>
  <c r="BE229"/>
  <c r="BE232"/>
  <c r="BE233"/>
  <c r="BE250"/>
  <c r="BE105"/>
  <c r="BE110"/>
  <c r="BE113"/>
  <c r="BE115"/>
  <c r="BE117"/>
  <c r="BE120"/>
  <c r="BE121"/>
  <c r="BE128"/>
  <c r="BE130"/>
  <c r="BE131"/>
  <c r="BE134"/>
  <c r="BE136"/>
  <c r="BE143"/>
  <c r="BE146"/>
  <c r="BE150"/>
  <c r="BE157"/>
  <c r="BE160"/>
  <c r="BE161"/>
  <c r="BE164"/>
  <c r="BE175"/>
  <c r="BE179"/>
  <c r="BE186"/>
  <c r="BE188"/>
  <c r="BE190"/>
  <c r="BE192"/>
  <c r="BE194"/>
  <c r="BE196"/>
  <c r="BE200"/>
  <c r="BE206"/>
  <c r="BE208"/>
  <c r="BE213"/>
  <c r="BE218"/>
  <c r="BE220"/>
  <c r="BE222"/>
  <c r="BE224"/>
  <c r="BE226"/>
  <c r="BE235"/>
  <c r="BE237"/>
  <c r="BE240"/>
  <c r="BE241"/>
  <c r="BE242"/>
  <c r="BE245"/>
  <c i="13" r="F55"/>
  <c r="J96"/>
  <c r="BE110"/>
  <c r="BE131"/>
  <c r="BE135"/>
  <c r="BE140"/>
  <c r="BE143"/>
  <c r="BE170"/>
  <c r="BE185"/>
  <c r="BE191"/>
  <c r="BE192"/>
  <c r="BE218"/>
  <c r="BE225"/>
  <c r="BE227"/>
  <c r="BE237"/>
  <c r="BE239"/>
  <c r="BE248"/>
  <c r="BE264"/>
  <c r="BE266"/>
  <c r="BE272"/>
  <c r="BE273"/>
  <c r="BE282"/>
  <c r="BE288"/>
  <c r="BE291"/>
  <c r="BE293"/>
  <c r="BE294"/>
  <c r="BE297"/>
  <c r="BE301"/>
  <c r="BE306"/>
  <c r="BE311"/>
  <c r="BE314"/>
  <c r="BE330"/>
  <c r="BE339"/>
  <c r="BE346"/>
  <c i="12" r="BK87"/>
  <c r="J100"/>
  <c r="J64"/>
  <c i="13" r="BE133"/>
  <c r="BE138"/>
  <c r="BE150"/>
  <c r="BE155"/>
  <c r="BE162"/>
  <c r="BE174"/>
  <c r="BE176"/>
  <c r="BE181"/>
  <c r="BE193"/>
  <c r="BE200"/>
  <c r="BE210"/>
  <c r="BE214"/>
  <c r="BE215"/>
  <c r="BE221"/>
  <c r="BE224"/>
  <c r="BE228"/>
  <c r="BE230"/>
  <c r="BE231"/>
  <c r="BE232"/>
  <c r="BE235"/>
  <c r="BE258"/>
  <c r="BE259"/>
  <c r="BE260"/>
  <c r="BE265"/>
  <c r="BE267"/>
  <c r="BE270"/>
  <c r="BE271"/>
  <c r="BE276"/>
  <c r="BE278"/>
  <c r="BE279"/>
  <c r="BE281"/>
  <c r="BE283"/>
  <c r="BE285"/>
  <c r="BE290"/>
  <c r="BE292"/>
  <c r="BE296"/>
  <c r="BE299"/>
  <c r="BE303"/>
  <c r="BE324"/>
  <c r="BE332"/>
  <c r="BE343"/>
  <c r="BE347"/>
  <c r="BE350"/>
  <c r="BE355"/>
  <c r="BE356"/>
  <c r="J55"/>
  <c r="BE118"/>
  <c r="BE158"/>
  <c r="BE159"/>
  <c r="BE172"/>
  <c r="BE183"/>
  <c r="BE184"/>
  <c r="BE188"/>
  <c r="BE190"/>
  <c r="BE194"/>
  <c r="BE205"/>
  <c r="BE206"/>
  <c r="BE209"/>
  <c r="BE240"/>
  <c r="BE244"/>
  <c r="BE250"/>
  <c r="BE251"/>
  <c r="BE252"/>
  <c r="BE257"/>
  <c r="BE261"/>
  <c r="BE275"/>
  <c r="BE277"/>
  <c r="BE289"/>
  <c r="BE298"/>
  <c r="BE304"/>
  <c r="BE316"/>
  <c r="BE317"/>
  <c r="BE319"/>
  <c r="BE329"/>
  <c r="BE335"/>
  <c r="BE344"/>
  <c r="BE351"/>
  <c r="BE359"/>
  <c r="BE361"/>
  <c r="BE363"/>
  <c r="BE364"/>
  <c r="E48"/>
  <c r="BE105"/>
  <c r="BE114"/>
  <c r="BE125"/>
  <c r="BE127"/>
  <c r="BE147"/>
  <c r="BE153"/>
  <c r="BE164"/>
  <c r="BE179"/>
  <c r="BE189"/>
  <c r="BE195"/>
  <c r="BE211"/>
  <c r="BE217"/>
  <c r="BE219"/>
  <c r="BE222"/>
  <c r="BE226"/>
  <c r="BE229"/>
  <c r="BE236"/>
  <c r="BE245"/>
  <c r="BE253"/>
  <c r="BE284"/>
  <c r="BE302"/>
  <c r="BE309"/>
  <c r="BE327"/>
  <c r="BE345"/>
  <c r="BE354"/>
  <c r="BE357"/>
  <c r="BE360"/>
  <c r="BE362"/>
  <c r="BE107"/>
  <c r="BE120"/>
  <c r="BE129"/>
  <c r="BE144"/>
  <c r="BE146"/>
  <c r="BE160"/>
  <c r="BE186"/>
  <c r="BE216"/>
  <c r="BE220"/>
  <c r="BE233"/>
  <c r="BE234"/>
  <c r="BE238"/>
  <c r="BE247"/>
  <c r="BE255"/>
  <c r="BE256"/>
  <c r="BE268"/>
  <c r="BE280"/>
  <c r="BE286"/>
  <c r="BE295"/>
  <c r="BE312"/>
  <c r="BE313"/>
  <c r="BE326"/>
  <c r="BE331"/>
  <c r="BE334"/>
  <c r="BE337"/>
  <c r="BE340"/>
  <c r="BE358"/>
  <c r="BE109"/>
  <c r="BE113"/>
  <c r="BE116"/>
  <c r="BE122"/>
  <c r="BE145"/>
  <c r="BE157"/>
  <c r="BE167"/>
  <c r="BE187"/>
  <c r="BE196"/>
  <c r="BE198"/>
  <c r="BE202"/>
  <c r="BE207"/>
  <c r="BE208"/>
  <c r="BE223"/>
  <c r="BE242"/>
  <c r="BE254"/>
  <c r="BE262"/>
  <c r="BE263"/>
  <c r="BE269"/>
  <c r="BE274"/>
  <c r="BE287"/>
  <c r="BE300"/>
  <c r="BE307"/>
  <c r="BE310"/>
  <c r="BE315"/>
  <c r="BE320"/>
  <c r="BE322"/>
  <c r="BE328"/>
  <c r="BE333"/>
  <c r="BE336"/>
  <c r="BE341"/>
  <c r="BE342"/>
  <c r="BE348"/>
  <c r="BE352"/>
  <c r="BE353"/>
  <c i="12" r="F55"/>
  <c r="BE91"/>
  <c r="BE93"/>
  <c r="BE105"/>
  <c r="BE95"/>
  <c r="BE111"/>
  <c r="BE114"/>
  <c r="BE120"/>
  <c r="J52"/>
  <c r="E76"/>
  <c r="J83"/>
  <c r="BE101"/>
  <c r="BE108"/>
  <c r="BE117"/>
  <c r="BE123"/>
  <c r="BE89"/>
  <c r="BE103"/>
  <c r="BE110"/>
  <c r="BE116"/>
  <c r="BE121"/>
  <c r="BE92"/>
  <c r="BE97"/>
  <c r="BE113"/>
  <c r="BE122"/>
  <c i="10" r="BK94"/>
  <c r="J94"/>
  <c r="J63"/>
  <c i="11" r="J55"/>
  <c r="BE99"/>
  <c r="BE103"/>
  <c r="E48"/>
  <c r="J79"/>
  <c r="F82"/>
  <c r="BE93"/>
  <c r="BE95"/>
  <c r="BE105"/>
  <c r="BE91"/>
  <c r="BE101"/>
  <c r="BE114"/>
  <c r="BE88"/>
  <c r="BE107"/>
  <c r="BE110"/>
  <c r="BE116"/>
  <c r="BE117"/>
  <c r="BE118"/>
  <c r="BE97"/>
  <c r="BE115"/>
  <c i="9" r="J91"/>
  <c r="J61"/>
  <c i="10" r="BE92"/>
  <c r="BE96"/>
  <c r="BE107"/>
  <c r="BE131"/>
  <c r="J55"/>
  <c r="BE100"/>
  <c r="BE104"/>
  <c r="BE106"/>
  <c r="BE111"/>
  <c r="BE121"/>
  <c r="BE124"/>
  <c r="BE128"/>
  <c r="BE132"/>
  <c r="BE136"/>
  <c r="F55"/>
  <c r="BE102"/>
  <c r="BE109"/>
  <c r="BE122"/>
  <c i="9" r="BK114"/>
  <c r="J114"/>
  <c r="J63"/>
  <c i="10" r="J52"/>
  <c r="E76"/>
  <c r="BE98"/>
  <c r="BE117"/>
  <c r="BE120"/>
  <c r="BE126"/>
  <c r="BE89"/>
  <c r="BE114"/>
  <c r="BE115"/>
  <c r="BE119"/>
  <c r="BE129"/>
  <c r="BE134"/>
  <c r="BE138"/>
  <c r="BE140"/>
  <c i="9" r="E79"/>
  <c r="F86"/>
  <c r="BE116"/>
  <c r="BE128"/>
  <c r="BE133"/>
  <c r="BE144"/>
  <c r="BE147"/>
  <c r="BE155"/>
  <c r="BE159"/>
  <c r="BE164"/>
  <c r="BE177"/>
  <c r="BE178"/>
  <c r="BE181"/>
  <c r="J52"/>
  <c r="J86"/>
  <c r="BE96"/>
  <c r="BE101"/>
  <c r="BE103"/>
  <c r="BE106"/>
  <c r="BE119"/>
  <c r="BE134"/>
  <c r="BE152"/>
  <c r="BE158"/>
  <c r="BE162"/>
  <c r="BE170"/>
  <c r="BE175"/>
  <c r="BE190"/>
  <c i="8" r="BK101"/>
  <c r="J101"/>
  <c r="J64"/>
  <c i="9" r="BE92"/>
  <c r="BE94"/>
  <c r="BE98"/>
  <c r="BE100"/>
  <c r="BE137"/>
  <c r="BE171"/>
  <c r="BE173"/>
  <c r="BE174"/>
  <c r="BE183"/>
  <c r="BE105"/>
  <c r="BE107"/>
  <c r="BE110"/>
  <c r="BE129"/>
  <c r="BE132"/>
  <c r="BE146"/>
  <c r="BE156"/>
  <c r="BE165"/>
  <c r="BE187"/>
  <c r="BE192"/>
  <c r="BE104"/>
  <c r="BE112"/>
  <c r="BE118"/>
  <c r="BE123"/>
  <c r="BE125"/>
  <c r="BE140"/>
  <c r="BE142"/>
  <c r="BE150"/>
  <c r="BE153"/>
  <c r="BE168"/>
  <c r="BE186"/>
  <c r="BE95"/>
  <c r="BE97"/>
  <c r="BE109"/>
  <c r="BE120"/>
  <c r="BE126"/>
  <c r="BE130"/>
  <c r="BE136"/>
  <c r="BE143"/>
  <c r="BE167"/>
  <c r="BE184"/>
  <c r="BE189"/>
  <c r="BE193"/>
  <c i="8" r="J52"/>
  <c r="J55"/>
  <c r="BE93"/>
  <c r="BE99"/>
  <c r="BE105"/>
  <c r="BE106"/>
  <c r="BE115"/>
  <c r="BE118"/>
  <c r="BE140"/>
  <c r="BE142"/>
  <c r="BE144"/>
  <c r="F55"/>
  <c r="BE103"/>
  <c r="BE109"/>
  <c r="BE112"/>
  <c r="BE114"/>
  <c r="BE131"/>
  <c r="BE135"/>
  <c r="BE137"/>
  <c r="BE149"/>
  <c r="BE108"/>
  <c r="BE124"/>
  <c r="BE126"/>
  <c r="BE128"/>
  <c r="BE129"/>
  <c r="BE146"/>
  <c r="E48"/>
  <c r="BE91"/>
  <c r="BE96"/>
  <c r="BE120"/>
  <c r="BE122"/>
  <c r="BE132"/>
  <c r="BE134"/>
  <c r="BE147"/>
  <c i="7" r="E48"/>
  <c r="J55"/>
  <c r="BE102"/>
  <c r="BE115"/>
  <c r="BE123"/>
  <c i="6" r="BK101"/>
  <c r="J101"/>
  <c r="J64"/>
  <c i="7" r="F82"/>
  <c r="BE93"/>
  <c r="BE98"/>
  <c r="BE105"/>
  <c r="BE114"/>
  <c r="BE118"/>
  <c r="BE134"/>
  <c r="BE139"/>
  <c r="BE90"/>
  <c r="BE95"/>
  <c r="BE127"/>
  <c r="BE145"/>
  <c i="6" r="J87"/>
  <c r="J61"/>
  <c i="7" r="BE88"/>
  <c r="BE91"/>
  <c r="BE94"/>
  <c r="BE99"/>
  <c r="BE108"/>
  <c r="BE111"/>
  <c r="BE147"/>
  <c r="J52"/>
  <c r="BE100"/>
  <c r="BE103"/>
  <c r="BE106"/>
  <c r="BE109"/>
  <c r="BE121"/>
  <c r="BE124"/>
  <c r="BE136"/>
  <c r="BE142"/>
  <c r="BE148"/>
  <c r="BE149"/>
  <c r="BE96"/>
  <c r="BE112"/>
  <c r="BE120"/>
  <c r="BE129"/>
  <c r="BE131"/>
  <c r="BE137"/>
  <c r="BE140"/>
  <c i="6" r="J52"/>
  <c r="BE88"/>
  <c r="BE99"/>
  <c r="BE103"/>
  <c r="J82"/>
  <c r="BE91"/>
  <c r="BE94"/>
  <c r="BE97"/>
  <c r="BE109"/>
  <c i="5" r="J146"/>
  <c r="J66"/>
  <c i="6" r="F55"/>
  <c r="BE107"/>
  <c r="BE113"/>
  <c r="BE118"/>
  <c r="BE93"/>
  <c i="5" r="BK88"/>
  <c r="J88"/>
  <c r="J60"/>
  <c i="6" r="E48"/>
  <c r="BE105"/>
  <c r="BE116"/>
  <c r="BE90"/>
  <c r="BE111"/>
  <c r="BE114"/>
  <c i="5" r="F55"/>
  <c r="BE96"/>
  <c r="BE107"/>
  <c r="BE108"/>
  <c r="BE109"/>
  <c r="BE115"/>
  <c r="BE121"/>
  <c r="BE126"/>
  <c r="BE138"/>
  <c r="BE160"/>
  <c r="BE161"/>
  <c i="4" r="BK160"/>
  <c r="J160"/>
  <c r="J66"/>
  <c i="5" r="E48"/>
  <c r="J55"/>
  <c r="BE92"/>
  <c r="BE95"/>
  <c r="BE104"/>
  <c r="BE111"/>
  <c r="BE113"/>
  <c r="BE116"/>
  <c r="BE117"/>
  <c r="BE119"/>
  <c r="BE132"/>
  <c r="BE147"/>
  <c r="BE152"/>
  <c r="BE156"/>
  <c r="BE166"/>
  <c i="4" r="J90"/>
  <c r="J61"/>
  <c i="5" r="BE91"/>
  <c r="BE105"/>
  <c r="BE112"/>
  <c r="BE114"/>
  <c r="BE118"/>
  <c r="BE124"/>
  <c r="BE134"/>
  <c r="BE163"/>
  <c r="BE165"/>
  <c r="BE174"/>
  <c r="BE178"/>
  <c r="BE181"/>
  <c r="J52"/>
  <c r="BE97"/>
  <c r="BE154"/>
  <c r="BE170"/>
  <c r="BE176"/>
  <c r="BE184"/>
  <c r="BE90"/>
  <c r="BE101"/>
  <c r="BE102"/>
  <c r="BE128"/>
  <c r="BE130"/>
  <c r="BE140"/>
  <c r="BE151"/>
  <c r="BE168"/>
  <c r="BE183"/>
  <c r="BE93"/>
  <c r="BE100"/>
  <c r="BE103"/>
  <c r="BE106"/>
  <c r="BE110"/>
  <c r="BE136"/>
  <c r="BE143"/>
  <c r="BE149"/>
  <c r="BE153"/>
  <c r="BE158"/>
  <c r="BE172"/>
  <c i="4" r="F55"/>
  <c r="J82"/>
  <c r="BE93"/>
  <c r="BE103"/>
  <c r="BE127"/>
  <c r="BE158"/>
  <c r="BE101"/>
  <c r="BE118"/>
  <c r="BE119"/>
  <c r="BE135"/>
  <c r="BE145"/>
  <c r="BE162"/>
  <c r="BE176"/>
  <c i="3" r="J91"/>
  <c r="J62"/>
  <c i="4" r="E78"/>
  <c r="BE105"/>
  <c r="BE109"/>
  <c r="BE129"/>
  <c r="BE181"/>
  <c r="BE182"/>
  <c r="BE97"/>
  <c r="BE114"/>
  <c r="BE139"/>
  <c r="BE149"/>
  <c r="BE152"/>
  <c r="BE164"/>
  <c r="BE171"/>
  <c r="BE179"/>
  <c r="J55"/>
  <c r="BE107"/>
  <c r="BE111"/>
  <c r="BE121"/>
  <c r="BE125"/>
  <c r="BE131"/>
  <c r="BE137"/>
  <c r="BE141"/>
  <c r="BE167"/>
  <c r="BE170"/>
  <c r="BE174"/>
  <c r="BE91"/>
  <c r="BE95"/>
  <c r="BE99"/>
  <c r="BE116"/>
  <c r="BE123"/>
  <c r="BE133"/>
  <c r="BE143"/>
  <c r="BE147"/>
  <c r="BE155"/>
  <c r="BE165"/>
  <c r="BE168"/>
  <c r="BE173"/>
  <c i="2" r="BK82"/>
  <c r="J82"/>
  <c r="J60"/>
  <c i="3" r="E48"/>
  <c r="BE94"/>
  <c r="BE102"/>
  <c r="J52"/>
  <c r="F55"/>
  <c r="BE89"/>
  <c r="BE96"/>
  <c r="BE104"/>
  <c r="BE112"/>
  <c r="BE116"/>
  <c r="BE119"/>
  <c r="J55"/>
  <c r="BE87"/>
  <c r="BE110"/>
  <c r="BE114"/>
  <c r="BE117"/>
  <c r="BE121"/>
  <c r="BE123"/>
  <c r="BE125"/>
  <c r="BE127"/>
  <c r="BE100"/>
  <c r="BE106"/>
  <c r="BE92"/>
  <c r="BE98"/>
  <c r="BE108"/>
  <c r="BE129"/>
  <c i="2" r="E48"/>
  <c r="J78"/>
  <c r="BE92"/>
  <c r="F55"/>
  <c r="J75"/>
  <c r="BE94"/>
  <c r="BE104"/>
  <c r="BE84"/>
  <c r="BE86"/>
  <c r="BE90"/>
  <c r="BE100"/>
  <c r="BE102"/>
  <c r="BE109"/>
  <c r="BE98"/>
  <c r="BE108"/>
  <c r="BE111"/>
  <c r="BE88"/>
  <c r="BE96"/>
  <c r="BE106"/>
  <c r="J34"/>
  <c i="1" r="AW55"/>
  <c i="2" r="F37"/>
  <c i="1" r="BD55"/>
  <c i="3" r="J34"/>
  <c i="1" r="AW56"/>
  <c i="4" r="F35"/>
  <c i="1" r="BB57"/>
  <c i="4" r="J34"/>
  <c i="1" r="AW57"/>
  <c i="5" r="F34"/>
  <c i="1" r="BA58"/>
  <c i="5" r="F37"/>
  <c i="1" r="BD58"/>
  <c i="6" r="J34"/>
  <c i="1" r="AW59"/>
  <c i="6" r="F35"/>
  <c i="1" r="BB59"/>
  <c i="7" r="F34"/>
  <c i="1" r="BA60"/>
  <c i="7" r="F36"/>
  <c i="1" r="BC60"/>
  <c i="7" r="F37"/>
  <c i="1" r="BD60"/>
  <c i="8" r="F35"/>
  <c i="1" r="BB61"/>
  <c i="8" r="F36"/>
  <c i="1" r="BC61"/>
  <c i="9" r="F37"/>
  <c i="1" r="BD62"/>
  <c i="9" r="F34"/>
  <c i="1" r="BA62"/>
  <c i="10" r="J34"/>
  <c i="1" r="AW63"/>
  <c i="10" r="F36"/>
  <c i="1" r="BC63"/>
  <c i="11" r="F35"/>
  <c i="1" r="BB64"/>
  <c i="12" r="F35"/>
  <c i="1" r="BB65"/>
  <c i="12" r="F37"/>
  <c i="1" r="BD65"/>
  <c i="13" r="F37"/>
  <c i="1" r="BD66"/>
  <c i="14" r="F37"/>
  <c i="1" r="BD67"/>
  <c i="15" r="J34"/>
  <c i="1" r="AW68"/>
  <c i="16" r="J34"/>
  <c i="1" r="AW69"/>
  <c i="17" r="F36"/>
  <c i="1" r="BC70"/>
  <c i="18" r="F34"/>
  <c i="1" r="BA71"/>
  <c i="19" r="J34"/>
  <c i="1" r="AW72"/>
  <c i="20" r="J34"/>
  <c i="1" r="AW73"/>
  <c i="2" r="F35"/>
  <c i="1" r="BB55"/>
  <c i="3" r="F34"/>
  <c i="1" r="BA56"/>
  <c i="4" r="F34"/>
  <c i="1" r="BA57"/>
  <c i="5" r="F36"/>
  <c i="1" r="BC58"/>
  <c i="6" r="F34"/>
  <c i="1" r="BA59"/>
  <c i="6" r="F36"/>
  <c i="1" r="BC59"/>
  <c i="7" r="F35"/>
  <c i="1" r="BB60"/>
  <c i="8" r="F34"/>
  <c i="1" r="BA61"/>
  <c i="8" r="J34"/>
  <c i="1" r="AW61"/>
  <c i="9" r="F36"/>
  <c i="1" r="BC62"/>
  <c i="10" r="F34"/>
  <c i="1" r="BA63"/>
  <c i="10" r="F37"/>
  <c i="1" r="BD63"/>
  <c i="11" r="F37"/>
  <c i="1" r="BD64"/>
  <c i="12" r="F34"/>
  <c i="1" r="BA65"/>
  <c i="13" r="F34"/>
  <c i="1" r="BA66"/>
  <c i="14" r="F36"/>
  <c i="1" r="BC67"/>
  <c i="15" r="F34"/>
  <c i="1" r="BA68"/>
  <c i="16" r="F34"/>
  <c i="1" r="BA69"/>
  <c i="17" r="F37"/>
  <c i="1" r="BD70"/>
  <c i="18" r="F35"/>
  <c i="1" r="BB71"/>
  <c i="19" r="F34"/>
  <c i="1" r="BA72"/>
  <c i="20" r="F36"/>
  <c i="1" r="BC73"/>
  <c i="9" r="J34"/>
  <c i="1" r="AW62"/>
  <c i="2" r="F34"/>
  <c i="1" r="BA55"/>
  <c i="3" r="F35"/>
  <c i="1" r="BB56"/>
  <c i="3" r="F36"/>
  <c i="1" r="BC56"/>
  <c i="4" r="F37"/>
  <c i="1" r="BD57"/>
  <c i="5" r="F35"/>
  <c i="1" r="BB58"/>
  <c i="5" r="J34"/>
  <c i="1" r="AW58"/>
  <c i="6" r="F37"/>
  <c i="1" r="BD59"/>
  <c i="7" r="J34"/>
  <c i="1" r="AW60"/>
  <c i="8" r="F37"/>
  <c i="1" r="BD61"/>
  <c i="9" r="F35"/>
  <c i="1" r="BB62"/>
  <c i="10" r="F35"/>
  <c i="1" r="BB63"/>
  <c i="11" r="F34"/>
  <c i="1" r="BA64"/>
  <c i="11" r="J34"/>
  <c i="1" r="AW64"/>
  <c i="12" r="J34"/>
  <c i="1" r="AW65"/>
  <c i="13" r="J34"/>
  <c i="1" r="AW66"/>
  <c i="14" r="F34"/>
  <c i="1" r="BA67"/>
  <c i="15" r="F35"/>
  <c i="1" r="BB68"/>
  <c i="16" r="F36"/>
  <c i="1" r="BC69"/>
  <c i="17" r="F35"/>
  <c i="1" r="BB70"/>
  <c i="18" r="F36"/>
  <c i="1" r="BC71"/>
  <c i="19" r="F36"/>
  <c i="1" r="BC72"/>
  <c i="20" r="F37"/>
  <c i="1" r="BD73"/>
  <c i="13" r="F35"/>
  <c i="1" r="BB66"/>
  <c i="14" r="F35"/>
  <c i="1" r="BB67"/>
  <c i="15" r="F37"/>
  <c i="1" r="BD68"/>
  <c i="16" r="F37"/>
  <c i="1" r="BD69"/>
  <c i="17" r="J34"/>
  <c i="1" r="AW70"/>
  <c i="18" r="F37"/>
  <c i="1" r="BD71"/>
  <c i="19" r="F37"/>
  <c i="1" r="BD72"/>
  <c i="20" r="F34"/>
  <c i="1" r="BA73"/>
  <c i="2" r="F36"/>
  <c i="1" r="BC55"/>
  <c i="3" r="F37"/>
  <c i="1" r="BD56"/>
  <c i="4" r="F36"/>
  <c i="1" r="BC57"/>
  <c i="11" r="F36"/>
  <c i="1" r="BC64"/>
  <c i="12" r="F36"/>
  <c i="1" r="BC65"/>
  <c i="13" r="F36"/>
  <c i="1" r="BC66"/>
  <c i="14" r="J34"/>
  <c i="1" r="AW67"/>
  <c i="15" r="F36"/>
  <c i="1" r="BC68"/>
  <c i="16" r="F35"/>
  <c i="1" r="BB69"/>
  <c i="17" r="F34"/>
  <c i="1" r="BA70"/>
  <c i="18" r="J34"/>
  <c i="1" r="AW71"/>
  <c i="19" r="F35"/>
  <c i="1" r="BB72"/>
  <c i="20" r="F35"/>
  <c i="1" r="BB73"/>
  <c i="16" l="1" r="T87"/>
  <c r="T86"/>
  <c i="8" r="P101"/>
  <c i="4" r="R160"/>
  <c r="R88"/>
  <c i="5" r="P88"/>
  <c r="P87"/>
  <c i="1" r="AU58"/>
  <c i="9" r="T114"/>
  <c r="T89"/>
  <c i="3" r="BK85"/>
  <c r="J85"/>
  <c r="J60"/>
  <c i="18" r="BK94"/>
  <c r="J94"/>
  <c r="J60"/>
  <c i="11" r="R85"/>
  <c i="8" r="P88"/>
  <c i="1" r="AU61"/>
  <c i="13" r="R103"/>
  <c i="16" r="BK87"/>
  <c r="J87"/>
  <c r="J60"/>
  <c i="19" r="R87"/>
  <c r="R86"/>
  <c i="10" r="R94"/>
  <c r="R86"/>
  <c i="5" r="T145"/>
  <c i="3" r="R85"/>
  <c r="R84"/>
  <c i="14" r="T102"/>
  <c r="T101"/>
  <c r="T100"/>
  <c i="12" r="T99"/>
  <c i="9" r="BK90"/>
  <c r="J90"/>
  <c r="J60"/>
  <c i="4" r="P88"/>
  <c i="1" r="AU57"/>
  <c i="9" r="R114"/>
  <c r="R89"/>
  <c i="7" r="P86"/>
  <c r="P85"/>
  <c i="1" r="AU60"/>
  <c i="10" r="P94"/>
  <c r="P86"/>
  <c i="1" r="AU63"/>
  <c i="7" r="T86"/>
  <c r="T85"/>
  <c i="5" r="T88"/>
  <c i="18" r="R94"/>
  <c r="R93"/>
  <c i="14" r="P102"/>
  <c r="P101"/>
  <c r="P100"/>
  <c i="1" r="AU67"/>
  <c i="13" r="P102"/>
  <c i="1" r="AU66"/>
  <c i="12" r="T86"/>
  <c i="4" r="BK89"/>
  <c r="J89"/>
  <c r="J60"/>
  <c i="6" r="BK86"/>
  <c r="J86"/>
  <c r="J60"/>
  <c i="12" r="BK99"/>
  <c r="J99"/>
  <c r="J63"/>
  <c i="3" r="T85"/>
  <c r="T84"/>
  <c i="16" r="P87"/>
  <c r="P86"/>
  <c i="1" r="AU69"/>
  <c i="13" r="R212"/>
  <c r="T103"/>
  <c r="T102"/>
  <c i="8" r="R88"/>
  <c i="6" r="R85"/>
  <c i="9" r="P114"/>
  <c r="P89"/>
  <c i="1" r="AU62"/>
  <c i="11" r="T85"/>
  <c i="19" r="T87"/>
  <c r="T86"/>
  <c i="3" r="P85"/>
  <c r="P84"/>
  <c i="1" r="AU56"/>
  <c i="18" r="T94"/>
  <c r="T93"/>
  <c i="16" r="R87"/>
  <c r="R86"/>
  <c i="5" r="R88"/>
  <c i="4" r="T89"/>
  <c r="T88"/>
  <c i="18" r="P94"/>
  <c r="P93"/>
  <c i="1" r="AU71"/>
  <c i="14" r="R102"/>
  <c r="R101"/>
  <c r="R100"/>
  <c i="12" r="R86"/>
  <c i="8" r="T101"/>
  <c r="T88"/>
  <c i="13" r="BK212"/>
  <c r="J212"/>
  <c r="J78"/>
  <c i="12" r="P86"/>
  <c i="1" r="AU65"/>
  <c i="5" r="R145"/>
  <c r="R87"/>
  <c i="10" r="BK87"/>
  <c r="J87"/>
  <c r="J60"/>
  <c i="7" r="BK86"/>
  <c r="J86"/>
  <c r="J60"/>
  <c i="17" r="BK90"/>
  <c r="J90"/>
  <c r="J61"/>
  <c i="20" r="BK86"/>
  <c r="J86"/>
  <c r="J60"/>
  <c i="13" r="BK103"/>
  <c r="J103"/>
  <c r="J60"/>
  <c i="8" r="BK89"/>
  <c r="J89"/>
  <c r="J60"/>
  <c i="11" r="BK86"/>
  <c r="J86"/>
  <c r="J60"/>
  <c r="BK112"/>
  <c r="J112"/>
  <c r="J64"/>
  <c i="19" r="BK86"/>
  <c r="J86"/>
  <c r="J59"/>
  <c i="15" r="BK82"/>
  <c r="J82"/>
  <c i="14" r="BK101"/>
  <c r="J101"/>
  <c r="J60"/>
  <c i="12" r="J87"/>
  <c r="J60"/>
  <c i="10" r="BK86"/>
  <c r="J86"/>
  <c r="J59"/>
  <c i="9" r="BK89"/>
  <c r="J89"/>
  <c r="J59"/>
  <c i="8" r="BK88"/>
  <c r="J88"/>
  <c r="J59"/>
  <c i="6" r="BK85"/>
  <c r="J85"/>
  <c i="5" r="BK87"/>
  <c r="J87"/>
  <c r="J59"/>
  <c i="4" r="BK88"/>
  <c r="J88"/>
  <c r="J59"/>
  <c i="2" r="BK81"/>
  <c r="J81"/>
  <c r="J59"/>
  <c r="F33"/>
  <c i="1" r="AZ55"/>
  <c i="4" r="F33"/>
  <c i="1" r="AZ57"/>
  <c i="6" r="J30"/>
  <c i="1" r="AG59"/>
  <c i="7" r="J33"/>
  <c i="1" r="AV60"/>
  <c r="AT60"/>
  <c i="10" r="J33"/>
  <c i="1" r="AV63"/>
  <c r="AT63"/>
  <c i="12" r="F33"/>
  <c i="1" r="AZ65"/>
  <c i="14" r="J33"/>
  <c i="1" r="AV67"/>
  <c r="AT67"/>
  <c i="17" r="J33"/>
  <c i="1" r="AV70"/>
  <c r="AT70"/>
  <c i="19" r="J33"/>
  <c i="1" r="AV72"/>
  <c r="AT72"/>
  <c i="20" r="F33"/>
  <c i="1" r="AZ73"/>
  <c r="BC54"/>
  <c r="AY54"/>
  <c i="4" r="J33"/>
  <c i="1" r="AV57"/>
  <c r="AT57"/>
  <c i="7" r="F33"/>
  <c i="1" r="AZ60"/>
  <c i="10" r="F33"/>
  <c i="1" r="AZ63"/>
  <c i="12" r="J33"/>
  <c i="1" r="AV65"/>
  <c r="AT65"/>
  <c i="15" r="J33"/>
  <c i="1" r="AV68"/>
  <c r="AT68"/>
  <c i="15" r="F33"/>
  <c i="1" r="AZ68"/>
  <c i="15" r="J30"/>
  <c i="1" r="AG68"/>
  <c i="16" r="J33"/>
  <c i="1" r="AV69"/>
  <c r="AT69"/>
  <c i="18" r="F33"/>
  <c i="1" r="AZ71"/>
  <c r="BD54"/>
  <c r="W33"/>
  <c i="3" r="F33"/>
  <c i="1" r="AZ56"/>
  <c i="5" r="J33"/>
  <c i="1" r="AV58"/>
  <c r="AT58"/>
  <c i="9" r="F33"/>
  <c i="1" r="AZ62"/>
  <c i="13" r="J33"/>
  <c i="1" r="AV66"/>
  <c r="AT66"/>
  <c i="19" r="F33"/>
  <c i="1" r="AZ72"/>
  <c r="BB54"/>
  <c r="W31"/>
  <c i="3" r="J33"/>
  <c i="1" r="AV56"/>
  <c r="AT56"/>
  <c i="6" r="J33"/>
  <c i="1" r="AV59"/>
  <c r="AT59"/>
  <c i="6" r="F33"/>
  <c i="1" r="AZ59"/>
  <c i="8" r="J33"/>
  <c i="1" r="AV61"/>
  <c r="AT61"/>
  <c i="9" r="J33"/>
  <c i="1" r="AV62"/>
  <c r="AT62"/>
  <c i="14" r="F33"/>
  <c i="1" r="AZ67"/>
  <c i="16" r="F33"/>
  <c i="1" r="AZ69"/>
  <c i="17" r="F33"/>
  <c i="1" r="AZ70"/>
  <c i="20" r="J33"/>
  <c i="1" r="AV73"/>
  <c r="AT73"/>
  <c r="BA54"/>
  <c r="AW54"/>
  <c r="AK30"/>
  <c i="2" r="J33"/>
  <c i="1" r="AV55"/>
  <c r="AT55"/>
  <c i="5" r="F33"/>
  <c i="1" r="AZ58"/>
  <c i="8" r="F33"/>
  <c i="1" r="AZ61"/>
  <c i="11" r="J33"/>
  <c i="1" r="AV64"/>
  <c r="AT64"/>
  <c i="11" r="F33"/>
  <c i="1" r="AZ64"/>
  <c i="13" r="F33"/>
  <c i="1" r="AZ66"/>
  <c i="18" r="J33"/>
  <c i="1" r="AV71"/>
  <c r="AT71"/>
  <c i="13" l="1" r="R102"/>
  <c i="5" r="T87"/>
  <c i="18" r="BK93"/>
  <c r="J93"/>
  <c i="17" r="BK89"/>
  <c r="J89"/>
  <c r="J60"/>
  <c i="13" r="BK102"/>
  <c r="J102"/>
  <c i="7" r="BK85"/>
  <c r="J85"/>
  <c r="J59"/>
  <c i="11" r="BK85"/>
  <c r="J85"/>
  <c i="20" r="BK85"/>
  <c r="J85"/>
  <c r="J59"/>
  <c i="16" r="BK86"/>
  <c r="J86"/>
  <c i="3" r="BK84"/>
  <c r="J84"/>
  <c i="12" r="BK86"/>
  <c r="J86"/>
  <c r="J59"/>
  <c i="1" r="AN68"/>
  <c i="15" r="J59"/>
  <c i="14" r="BK100"/>
  <c r="J100"/>
  <c i="15" r="J39"/>
  <c i="1" r="AN59"/>
  <c i="6" r="J59"/>
  <c r="J39"/>
  <c i="1" r="AU54"/>
  <c i="11" r="J30"/>
  <c i="1" r="AG64"/>
  <c i="3" r="J30"/>
  <c i="1" r="AG56"/>
  <c i="4" r="J30"/>
  <c i="1" r="AG57"/>
  <c r="AN57"/>
  <c i="10" r="J30"/>
  <c i="1" r="AG63"/>
  <c r="AN63"/>
  <c i="19" r="J30"/>
  <c i="1" r="AG72"/>
  <c r="AN72"/>
  <c r="AX54"/>
  <c i="18" r="J30"/>
  <c i="1" r="AG71"/>
  <c i="16" r="J30"/>
  <c i="1" r="AG69"/>
  <c i="9" r="J30"/>
  <c i="1" r="AG62"/>
  <c r="AN62"/>
  <c r="W32"/>
  <c i="13" r="J30"/>
  <c i="1" r="AG66"/>
  <c i="2" r="J30"/>
  <c i="1" r="AG55"/>
  <c i="5" r="J30"/>
  <c i="1" r="AG58"/>
  <c r="AN58"/>
  <c i="14" r="J30"/>
  <c i="1" r="AG67"/>
  <c r="AN67"/>
  <c i="8" r="J30"/>
  <c i="1" r="AG61"/>
  <c r="AN61"/>
  <c r="W30"/>
  <c r="AZ54"/>
  <c r="W29"/>
  <c i="11" l="1" r="J39"/>
  <c i="13" r="J39"/>
  <c i="18" r="J39"/>
  <c i="16" r="J39"/>
  <c i="3" r="J39"/>
  <c i="17" r="BK88"/>
  <c r="J88"/>
  <c i="13" r="J59"/>
  <c i="3" r="J59"/>
  <c i="11" r="J59"/>
  <c i="16" r="J59"/>
  <c i="18" r="J59"/>
  <c i="19" r="J39"/>
  <c i="14" r="J39"/>
  <c r="J59"/>
  <c i="10" r="J39"/>
  <c i="9" r="J39"/>
  <c i="8" r="J39"/>
  <c i="5" r="J39"/>
  <c i="4" r="J39"/>
  <c i="2" r="J39"/>
  <c i="1" r="AN55"/>
  <c r="AN69"/>
  <c r="AN66"/>
  <c r="AN56"/>
  <c r="AN64"/>
  <c r="AN71"/>
  <c i="20" r="J30"/>
  <c i="1" r="AG73"/>
  <c i="17" r="J30"/>
  <c i="1" r="AG70"/>
  <c r="AN70"/>
  <c i="12" r="J30"/>
  <c i="1" r="AG65"/>
  <c r="AN65"/>
  <c i="7" r="J30"/>
  <c i="1" r="AG60"/>
  <c r="AV54"/>
  <c r="AK29"/>
  <c i="7" l="1" r="J39"/>
  <c i="20" r="J39"/>
  <c i="17" r="J59"/>
  <c i="12" r="J39"/>
  <c i="17" r="J39"/>
  <c i="1" r="AN60"/>
  <c r="AN73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<sst xmlns="http://schemas.openxmlformats.org/spreadsheetml/2006/main">
  <si>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</si>
  <si>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</si>
  <si>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</si>
  <si>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</si>
  <si>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</si>
  <si>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{3b629797-b0ee-481e-a7e2-667420a4aee1}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</si>
  <si>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</si>
  <si>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</si>
  <si>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</si>
  <si>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</si>
  <si>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</si>
  <si>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</si>
  <si>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</si>
  <si>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</si>
  <si>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2025-109-2-B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</si>
  <si>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</si>
  <si>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</si>
  <si>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SK Modřany- provozní budova</t>
  </si>
  <si>
    <t>KSO:</t>
  </si>
  <si>
    <t/>
  </si>
  <si>
    <t>CC-CZ:</t>
  </si>
  <si>
    <t>Místo:</t>
  </si>
  <si>
    <t>Komořanská - 47, Praha 4 - Modřany</t>
  </si>
  <si>
    <t>Datum:</t>
  </si>
  <si>
    <t>23. 7. 2025</t>
  </si>
  <si>
    <t>Zadavatel:</t>
  </si>
  <si>
    <t>IČ:</t>
  </si>
  <si>
    <t>1488810</t>
  </si>
  <si>
    <t>Sportovní klub Modřany,Komořanská 47, Praha 4</t>
  </si>
  <si>
    <t>DIČ:</t>
  </si>
  <si>
    <t>Účastník:</t>
  </si>
  <si>
    <t>Vyplň údaj</t>
  </si>
  <si>
    <t>Projektant:</t>
  </si>
  <si>
    <t>24122025</t>
  </si>
  <si>
    <t>ASLB spol.s.r.o.Fikarova 2157/1, Praha 4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</si>
  <si>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</si>
  <si>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</si>
  <si>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</si>
  <si>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</si>
  <si>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</si>
  <si>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</si>
  <si>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</si>
  <si>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</si>
  <si>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</si>
  <si>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</si>
  <si>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</si>
  <si>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</si>
  <si>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</si>
  <si>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</si>
  <si>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</si>
  <si>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</si>
  <si>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</si>
  <si>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</si>
  <si>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</si>
  <si>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</si>
  <si>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</si>
  <si>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</si>
  <si>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</si>
  <si>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</si>
  <si>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</si>
  <si>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</si>
  <si>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</si>
  <si>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</si>
  <si>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</si>
  <si>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</si>
  <si>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</si>
  <si>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</si>
  <si>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</si>
  <si>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</si>
  <si>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</si>
  <si>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</si>
  <si>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</si>
  <si>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</si>
  <si>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</si>
  <si>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</si>
  <si>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</si>
  <si>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</si>
  <si>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</si>
  <si>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</si>
  <si>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2025-109-2-01</t>
  </si>
  <si>
    <t>Přípojky</t>
  </si>
  <si>
    <t>STA</t>
  </si>
  <si>
    <t>1</t>
  </si>
  <si>
    <t>{13645bdf-9a24-448e-a1fd-08833ea750db}</t>
  </si>
  <si>
    <t>2</t>
  </si>
  <si>
    <t>2025-109-2-02</t>
  </si>
  <si>
    <t>Komunikace</t>
  </si>
  <si>
    <t>{ff8cf23b-40ae-40f7-ae58-23c189770092}</t>
  </si>
  <si>
    <t>2025-109-2-03</t>
  </si>
  <si>
    <t>Základy</t>
  </si>
  <si>
    <t>{ba3ffc06-70ef-43fa-ba10-f06778d73e19}</t>
  </si>
  <si>
    <t>2025-109-2B-04</t>
  </si>
  <si>
    <t>Svislé kce - stěny a příčky</t>
  </si>
  <si>
    <t>{6fffe15e-6f24-44c3-b706-43822f702e86}</t>
  </si>
  <si>
    <t>2025-109-2B-05</t>
  </si>
  <si>
    <t xml:space="preserve">Vodorovné kce - stropy, </t>
  </si>
  <si>
    <t>{72e9148d-ca94-44c0-9aad-7ee4a30258dc}</t>
  </si>
  <si>
    <t>2025-109-2-06</t>
  </si>
  <si>
    <t>Střechy</t>
  </si>
  <si>
    <t>{92c6eeac-1e0b-463d-aea8-856ecba6b0d4}</t>
  </si>
  <si>
    <t>2025-109-2B-07</t>
  </si>
  <si>
    <t>Podlahy</t>
  </si>
  <si>
    <t>{ceda0d3e-a92c-4e5d-99ba-fb77bc99014d}</t>
  </si>
  <si>
    <t>2025-109-2B-08</t>
  </si>
  <si>
    <t>Otvorové výplně - okna, dveře</t>
  </si>
  <si>
    <t>{a25ebb69-1e7f-4eb2-b278-1b0d2754b96b}</t>
  </si>
  <si>
    <t>2025-109-2B-09</t>
  </si>
  <si>
    <t>Vnitřní povrchy - omítky, obklady, malby</t>
  </si>
  <si>
    <t>{8e0ce42f-8084-4c82-9f1c-e84dc4672e1f}</t>
  </si>
  <si>
    <t>2025-109-2-10</t>
  </si>
  <si>
    <t>Vnější povrchy - fasáda</t>
  </si>
  <si>
    <t>{108cb90d-fc43-4273-8021-fb59c8363c80}</t>
  </si>
  <si>
    <t>2025-109-2B-11</t>
  </si>
  <si>
    <t>Zámečnické, klempířské a ost.</t>
  </si>
  <si>
    <t>{92c88032-742b-4bcb-b8d0-c2a5a69c8605}</t>
  </si>
  <si>
    <t>2025-109-2B-12</t>
  </si>
  <si>
    <t>Profese - ZTI</t>
  </si>
  <si>
    <t>{e20ece22-984e-4717-8305-3518d73afa8c}</t>
  </si>
  <si>
    <t>2025-109-2B-13</t>
  </si>
  <si>
    <t>Profese - elektro</t>
  </si>
  <si>
    <t>{f11b4906-52a6-4fc5-9919-81242505a58e}</t>
  </si>
  <si>
    <t>2025-109-2B-14</t>
  </si>
  <si>
    <t>Profese - elektro- hromosvod</t>
  </si>
  <si>
    <t>{9a3f9738-75e2-478d-be9c-7faa8f5fa7f9}</t>
  </si>
  <si>
    <t>2025-109-2B-15</t>
  </si>
  <si>
    <t>Profese - vytápění</t>
  </si>
  <si>
    <t>{44a9f022-787a-4a29-8f6d-c499f8be89a4}</t>
  </si>
  <si>
    <t>2025-109-2-16</t>
  </si>
  <si>
    <t>Profese - VZT</t>
  </si>
  <si>
    <t>{32586517-5e39-4a0c-899f-ddce6647f594}</t>
  </si>
  <si>
    <t>2025-109-2-17</t>
  </si>
  <si>
    <t>Profese - Gastro</t>
  </si>
  <si>
    <t>{4c90f697-a262-4f9a-9d65-6674e79ba32c}</t>
  </si>
  <si>
    <t>2025-109-2-18</t>
  </si>
  <si>
    <t>Interiérové vybavení - nábytek</t>
  </si>
  <si>
    <t>{2f4c174b-5f92-4b29-b742-c2fa43ee4c64}</t>
  </si>
  <si>
    <t>2025-109-2B-19</t>
  </si>
  <si>
    <t>VRN - vedlejší rozpočtové náklady</t>
  </si>
  <si>
    <t>{1d21d9fe-cf7c-41b3-b552-94bea84ec9a7}</t>
  </si>
  <si>
    <t>KRYCÍ LIST SOUPISU PRACÍ</t>
  </si>
  <si>
    <t>Objekt:</t>
  </si>
  <si>
    <t>2025-109-2-01 - Přípojky</t>
  </si>
  <si>
    <t xml:space="preserve">Zpracováno dle metodiky ÚRS s maximálním zatříděním položek (popisu činností) dle Třídníku stavebních konstrukcí a prací. Použita databáze směrných cen 2025/II.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</si>
  <si>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</si>
  <si>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</si>
  <si>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</si>
  <si>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</si>
  <si>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 xml:space="preserve">HSV -   Práce a dodávky HSV</t>
  </si>
  <si>
    <t xml:space="preserve">    1-3 - Zemní práce- cca. přípojka elektro  90,6 m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</si>
  <si>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</si>
  <si>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</si>
  <si>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</si>
  <si>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</si>
  <si>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</si>
  <si>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</si>
  <si>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</si>
  <si>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</si>
  <si>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</si>
  <si>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</si>
  <si>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</si>
  <si>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</si>
  <si>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</si>
  <si>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</si>
  <si>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 Práce a dodávky HSV</t>
  </si>
  <si>
    <t>ROZPOCET</t>
  </si>
  <si>
    <t>1-3</t>
  </si>
  <si>
    <t xml:space="preserve">Zemní práce- cca. přípojka elektro  90,6 m </t>
  </si>
  <si>
    <t>K</t>
  </si>
  <si>
    <t>121151103</t>
  </si>
  <si>
    <t>Sejmutí ornice strojně při souvislé ploše do 100 m2, tl. vrstvy do 200 mm</t>
  </si>
  <si>
    <t>m2</t>
  </si>
  <si>
    <t>CS ÚRS 2025 02</t>
  </si>
  <si>
    <t>4</t>
  </si>
  <si>
    <t>-2126155192</t>
  </si>
  <si>
    <t>Online PSC</t>
  </si>
  <si>
    <t>https://podminky.urs.cz/item/CS_URS_2025_02/121151103</t>
  </si>
  <si>
    <t>132351101</t>
  </si>
  <si>
    <t>Hloubení nezapažených rýh šířky do 800 mm strojně s urovnáním dna do předepsaného profilu a spádu v hornině třídy těžitelnosti II skupiny 4 do 20 m3</t>
  </si>
  <si>
    <t>m3</t>
  </si>
  <si>
    <t>-825593219</t>
  </si>
  <si>
    <t>https://podminky.urs.cz/item/CS_URS_2025_02/132351101</t>
  </si>
  <si>
    <t>3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</si>
  <si>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</si>
  <si>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</si>
  <si>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1503381064</t>
  </si>
  <si>
    <t>https://podminky.urs.cz/item/CS_URS_2025_02/162251101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</si>
  <si>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</si>
  <si>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</si>
  <si>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-1645193584</t>
  </si>
  <si>
    <t>https://podminky.urs.cz/item/CS_URS_2025_02/162751117</t>
  </si>
  <si>
    <t>5</t>
  </si>
  <si>
    <t>167151101</t>
  </si>
  <si>
    <t>Nakládání, skládání a překládání neulehlého výkopku nebo sypaniny strojně nakládání, množství do 100 m3, z horniny třídy těžitelnosti I, skupiny 1 až 3</t>
  </si>
  <si>
    <t>-1156917531</t>
  </si>
  <si>
    <t>https://podminky.urs.cz/item/CS_URS_2025_02/167151101</t>
  </si>
  <si>
    <t>6</t>
  </si>
  <si>
    <t>171201201</t>
  </si>
  <si>
    <t>Uložení sypaniny na skládky nebo meziskládky bez hutnění s upravením uložené sypaniny do předepsaného tvaru</t>
  </si>
  <si>
    <t>1337680678</t>
  </si>
  <si>
    <t>https://podminky.urs.cz/item/CS_URS_2025_02/171201201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</si>
  <si>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</si>
  <si>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</si>
  <si>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</si>
  <si>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</si>
  <si>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396644283</t>
  </si>
  <si>
    <t>https://podminky.urs.cz/item/CS_URS_2025_02/171201221</t>
  </si>
  <si>
    <t>8</t>
  </si>
  <si>
    <t>171201231</t>
  </si>
  <si>
    <t>Poplatek za uložení stavebního odpadu na recyklační skládce (skládkovné) zeminy a kamení zatříděného do Katalogu odpadů pod kódem 17 05 04</t>
  </si>
  <si>
    <t>-1488182721</t>
  </si>
  <si>
    <t>https://podminky.urs.cz/item/CS_URS_2025_02/171201231</t>
  </si>
  <si>
    <t>9</t>
  </si>
  <si>
    <t>215901101</t>
  </si>
  <si>
    <t>Zhutnění podloží pod násypy z rostlé horniny třídy těžitelnosti I a II, skupiny 1 až 4 z hornin soudružných a nesoudržných</t>
  </si>
  <si>
    <t>-342122873</t>
  </si>
  <si>
    <t>https://podminky.urs.cz/item/CS_URS_2025_02/215901101</t>
  </si>
  <si>
    <t>10</t>
  </si>
  <si>
    <t>899722114</t>
  </si>
  <si>
    <t>Krytí potrubí z plastů výstražnou fólií z PVC šířky přes 34 do 40 cm</t>
  </si>
  <si>
    <t>m</t>
  </si>
  <si>
    <t>2115340621</t>
  </si>
  <si>
    <t>https://podminky.urs.cz/item/CS_URS_2025_02/899722114</t>
  </si>
  <si>
    <t>11</t>
  </si>
  <si>
    <t>959241121</t>
  </si>
  <si>
    <t>Vrstva izolační z cihel naplocho sesazených těsně k sobě na sraz do pískového lože tl. 10 mm, bez potěru nebo překrytí příčkovek děrovaných CpD2 (290x140x65 mm)</t>
  </si>
  <si>
    <t>-1075655060</t>
  </si>
  <si>
    <t>https://podminky.urs.cz/item/CS_URS_2025_02/959241121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</si>
  <si>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</si>
  <si>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</si>
  <si>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1878708468</t>
  </si>
  <si>
    <t>https://podminky.urs.cz/item/CS_URS_2025_02/175111101</t>
  </si>
  <si>
    <t>13</t>
  </si>
  <si>
    <t>M</t>
  </si>
  <si>
    <t>58337344</t>
  </si>
  <si>
    <t>štěrkopísek frakce 0/32</t>
  </si>
  <si>
    <t>843382726</t>
  </si>
  <si>
    <t>14</t>
  </si>
  <si>
    <t>-1710404246</t>
  </si>
  <si>
    <t>15</t>
  </si>
  <si>
    <t>182351023</t>
  </si>
  <si>
    <t>Rozprostření a urovnání ornice ve svahu sklonu přes 1:5 strojně při souvislé ploše do 100 m2, tl. vrstvy do 200 mm</t>
  </si>
  <si>
    <t>270390364</t>
  </si>
  <si>
    <t>https://podminky.urs.cz/item/CS_URS_2025_02/182351023</t>
  </si>
  <si>
    <t>2025-109-2-02 - Komunikace</t>
  </si>
  <si>
    <t xml:space="preserve">    1 - Zemní práce</t>
  </si>
  <si>
    <t xml:space="preserve">    5-1 -   Komunikace- pochozí - 749,6  m2 </t>
  </si>
  <si>
    <t xml:space="preserve">    5-2 - Komunikace - pochozí- otevřená restaurace- 62,04m2</t>
  </si>
  <si>
    <t xml:space="preserve">    998 - Přesun hmot</t>
  </si>
  <si>
    <t>Zemní práce</t>
  </si>
  <si>
    <t>121151123</t>
  </si>
  <si>
    <t>Sejmutí ornice strojně při souvislé ploše přes 500 m2, tl. vrstvy do 200 mm</t>
  </si>
  <si>
    <t>-1120546362</t>
  </si>
  <si>
    <t>https://podminky.urs.cz/item/CS_URS_2025_02/121151123</t>
  </si>
  <si>
    <t>181351113</t>
  </si>
  <si>
    <t>Rozprostření a urovnání ornice v rovině nebo ve svahu sklonu do 1:5 strojně při souvislé ploše přes 500 m2, tl. vrstvy do 200 mm</t>
  </si>
  <si>
    <t>173657303</t>
  </si>
  <si>
    <t>https://podminky.urs.cz/item/CS_URS_2025_02/181351113</t>
  </si>
  <si>
    <t>5-1</t>
  </si>
  <si>
    <t xml:space="preserve">  Komunikace- pochozí - 749,6  m2 </t>
  </si>
  <si>
    <t>122251104</t>
  </si>
  <si>
    <t>Odkopávky a prokopávky nezapažené strojně v hornině třídy těžitelnosti I skupiny 3 přes 100 do 500 m3</t>
  </si>
  <si>
    <t>152083395</t>
  </si>
  <si>
    <t>https://podminky.urs.cz/item/CS_URS_2025_02/122251104</t>
  </si>
  <si>
    <t>-1732790518</t>
  </si>
  <si>
    <t>-1190355351</t>
  </si>
  <si>
    <t>1812446542</t>
  </si>
  <si>
    <t>60229815</t>
  </si>
  <si>
    <t>1844298050</t>
  </si>
  <si>
    <t>116108068</t>
  </si>
  <si>
    <t>564730111</t>
  </si>
  <si>
    <t>Podklad nebo kryt z kameniva hrubého drceného vel. 16-32 mm s rozprostřením a zhutněním plochy přes 100 m2, po zhutnění tl. 100 mm</t>
  </si>
  <si>
    <t>2141665902</t>
  </si>
  <si>
    <t>https://podminky.urs.cz/item/CS_URS_2025_02/564730111</t>
  </si>
  <si>
    <t>919726122</t>
  </si>
  <si>
    <t>Geotextilie netkaná pro ochranu, separaci nebo filtraci měrná hmotnost přes 200 do 300 g/m2</t>
  </si>
  <si>
    <t>916955698</t>
  </si>
  <si>
    <t>https://podminky.urs.cz/item/CS_URS_2025_02/919726122</t>
  </si>
  <si>
    <t>564761111</t>
  </si>
  <si>
    <t>Podklad nebo kryt z kameniva hrubého drceného vel. 32-63 mm s rozprostřením a zhutněním plochy přes 100 m2, po zhutnění tl. 200 mm</t>
  </si>
  <si>
    <t>336115950</t>
  </si>
  <si>
    <t>https://podminky.urs.cz/item/CS_URS_2025_02/564761111</t>
  </si>
  <si>
    <t>564831111</t>
  </si>
  <si>
    <t>Podklad ze štěrkodrti ŠD s rozprostřením a zhutněním plochy přes 100 m2, po zhutnění tl. 100 mm</t>
  </si>
  <si>
    <t>-632739887</t>
  </si>
  <si>
    <t>https://podminky.urs.cz/item/CS_URS_2025_02/564831111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</si>
  <si>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</si>
  <si>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</si>
  <si>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1170835720</t>
  </si>
  <si>
    <t>https://podminky.urs.cz/item/CS_URS_2025_02/596211110</t>
  </si>
  <si>
    <t>59245015</t>
  </si>
  <si>
    <t>dlažba zámková betonová tvaru I 200x165mm tl 60mm přírodní</t>
  </si>
  <si>
    <t>1122595111</t>
  </si>
  <si>
    <t>16</t>
  </si>
  <si>
    <t>916331111</t>
  </si>
  <si>
    <t>Osazení zahradního obrubníku betonového s ložem tl. od 50 do 100 mm z betonu prostého tř. C 12/15 bez boční opěry</t>
  </si>
  <si>
    <t>-2145405674</t>
  </si>
  <si>
    <t>https://podminky.urs.cz/item/CS_URS_2025_02/916331111</t>
  </si>
  <si>
    <t>17</t>
  </si>
  <si>
    <t>59217011</t>
  </si>
  <si>
    <t>obrubník zahradní betonový 500x50x200mm</t>
  </si>
  <si>
    <t>-783295524</t>
  </si>
  <si>
    <t>5-2</t>
  </si>
  <si>
    <t>Komunikace - pochozí- otevřená restaurace- 62,04m2</t>
  </si>
  <si>
    <t>18</t>
  </si>
  <si>
    <t>2066457704</t>
  </si>
  <si>
    <t>19</t>
  </si>
  <si>
    <t>44027547</t>
  </si>
  <si>
    <t>20</t>
  </si>
  <si>
    <t>-1220674701</t>
  </si>
  <si>
    <t>2058144786</t>
  </si>
  <si>
    <t>998</t>
  </si>
  <si>
    <t>Přesun hmot</t>
  </si>
  <si>
    <t>22</t>
  </si>
  <si>
    <t>998223011</t>
  </si>
  <si>
    <t>Přesun hmot pro pozemní komunikace s krytem dlážděným dopravní vzdálenost do 200 m jakékoliv délky objektu</t>
  </si>
  <si>
    <t>-1361158511</t>
  </si>
  <si>
    <t>https://podminky.urs.cz/item/CS_URS_2025_02/998223011</t>
  </si>
  <si>
    <t>2025-109-2-03 - Základy</t>
  </si>
  <si>
    <t xml:space="preserve">    2 - Zakládání</t>
  </si>
  <si>
    <t xml:space="preserve">    3 - Svislé a kompletní konstrukce</t>
  </si>
  <si>
    <t xml:space="preserve">    8 - Trubní vedení</t>
  </si>
  <si>
    <t xml:space="preserve">    99 - Přesun hmot</t>
  </si>
  <si>
    <t>PSV - Práce a dodávky PSV</t>
  </si>
  <si>
    <t xml:space="preserve">    711 - Izolace proti vodě, vlhkosti a plynům</t>
  </si>
  <si>
    <t xml:space="preserve">    713 - Izolace tepelné</t>
  </si>
  <si>
    <t>121151125</t>
  </si>
  <si>
    <t>Sejmutí ornice strojně při souvislé ploše přes 500 m2, tl. vrstvy přes 250 do 300 mm</t>
  </si>
  <si>
    <t>-848657908</t>
  </si>
  <si>
    <t>https://podminky.urs.cz/item/CS_URS_2025_02/121151125</t>
  </si>
  <si>
    <t>-478292895</t>
  </si>
  <si>
    <t>131213701</t>
  </si>
  <si>
    <t>Hloubení nezapažených jam ručně s urovnáním dna do předepsaného profilu a spádu v hornině třídy těžitelnosti I skupiny 3 soudržných</t>
  </si>
  <si>
    <t>-315687585</t>
  </si>
  <si>
    <t>https://podminky.urs.cz/item/CS_URS_2025_02/131213701</t>
  </si>
  <si>
    <t>132251104</t>
  </si>
  <si>
    <t>Hloubení nezapažených rýh šířky do 800 mm strojně s urovnáním dna do předepsaného profilu a spádu v hornině třídy těžitelnosti I skupiny 3 přes 100 m3</t>
  </si>
  <si>
    <t>-66597662</t>
  </si>
  <si>
    <t>https://podminky.urs.cz/item/CS_URS_2025_02/132251104</t>
  </si>
  <si>
    <t>293900201</t>
  </si>
  <si>
    <t>-1151214990</t>
  </si>
  <si>
    <t>167151111</t>
  </si>
  <si>
    <t>Nakládání, skládání a překládání neulehlého výkopku nebo sypaniny strojně nakládání, množství přes 100 m3, z hornin třídy těžitelnosti I, skupiny 1 až 3</t>
  </si>
  <si>
    <t>-597647068</t>
  </si>
  <si>
    <t>https://podminky.urs.cz/item/CS_URS_2025_02/167151111</t>
  </si>
  <si>
    <t>63101843</t>
  </si>
  <si>
    <t>-540212685</t>
  </si>
  <si>
    <t>174101101</t>
  </si>
  <si>
    <t>Zásyp sypaninou z jakékoliv horniny strojně s uložením výkopku ve vrstvách se zhutněním jam, šachet, rýh nebo kolem objektů v těchto vykopávkách</t>
  </si>
  <si>
    <t>-1644630914</t>
  </si>
  <si>
    <t>https://podminky.urs.cz/item/CS_URS_2025_02/174101101</t>
  </si>
  <si>
    <t>181351115</t>
  </si>
  <si>
    <t>Rozprostření a urovnání ornice v rovině nebo ve svahu sklonu do 1:5 strojně při souvislé ploše přes 500 m2, tl. vrstvy přes 250 do 300 mm</t>
  </si>
  <si>
    <t>-1308541437</t>
  </si>
  <si>
    <t>https://podminky.urs.cz/item/CS_URS_2025_02/181351115</t>
  </si>
  <si>
    <t>Zakládání</t>
  </si>
  <si>
    <t>1492394460</t>
  </si>
  <si>
    <t>213141111</t>
  </si>
  <si>
    <t>Zřízení vrstvy z geotextilie filtrační, separační, odvodňovací, ochranné, výztužné nebo protierozní v rovině nebo ve sklonu do 1:5, šířky do 3 m</t>
  </si>
  <si>
    <t>-704559255</t>
  </si>
  <si>
    <t>https://podminky.urs.cz/item/CS_URS_2025_02/213141111</t>
  </si>
  <si>
    <t>69311068</t>
  </si>
  <si>
    <t>geotextilie netkaná separační, ochranná, filtrační, drenážní PP 300g/m2</t>
  </si>
  <si>
    <t>916151450</t>
  </si>
  <si>
    <t>271532212</t>
  </si>
  <si>
    <t>Podsyp pod základové konstrukce se zhutněním a urovnáním povrchu z kameniva hrubého, frakce 16 - 32 mm</t>
  </si>
  <si>
    <t>-2089443647</t>
  </si>
  <si>
    <t>https://podminky.urs.cz/item/CS_URS_2025_02/271532212</t>
  </si>
  <si>
    <t>273313611</t>
  </si>
  <si>
    <t>Základy z betonu prostého desky z betonu kamenem neprokládaného tř. C 16/20</t>
  </si>
  <si>
    <t>1005765498</t>
  </si>
  <si>
    <t>https://podminky.urs.cz/item/CS_URS_2025_02/273313611</t>
  </si>
  <si>
    <t>273321411</t>
  </si>
  <si>
    <t>Základy z betonu železového (bez výztuže) desky z betonu bez zvláštních nároků na prostředí tř. C 20/25</t>
  </si>
  <si>
    <t>11866016</t>
  </si>
  <si>
    <t>https://podminky.urs.cz/item/CS_URS_2025_02/273321411</t>
  </si>
  <si>
    <t>273351121</t>
  </si>
  <si>
    <t>Bednění základů desek zřízení</t>
  </si>
  <si>
    <t>1598514732</t>
  </si>
  <si>
    <t>https://podminky.urs.cz/item/CS_URS_2025_02/273351121</t>
  </si>
  <si>
    <t>273351122</t>
  </si>
  <si>
    <t>Bednění základů desek odstranění</t>
  </si>
  <si>
    <t>-396999345</t>
  </si>
  <si>
    <t>https://podminky.urs.cz/item/CS_URS_2025_02/273351122</t>
  </si>
  <si>
    <t>273362021</t>
  </si>
  <si>
    <t>Výztuž základů desek ze svařovaných sítí z drátů typu KARI</t>
  </si>
  <si>
    <t>-29564061</t>
  </si>
  <si>
    <t>https://podminky.urs.cz/item/CS_URS_2025_02/273362021</t>
  </si>
  <si>
    <t>274321311</t>
  </si>
  <si>
    <t>Základy z betonu železového (bez výztuže) pasy z betonu bez zvláštních nároků na prostředí tř. C 16/20</t>
  </si>
  <si>
    <t>1812565105</t>
  </si>
  <si>
    <t>https://podminky.urs.cz/item/CS_URS_2025_02/274321311</t>
  </si>
  <si>
    <t>274351121</t>
  </si>
  <si>
    <t>Bednění základů pasů rovné zřízení</t>
  </si>
  <si>
    <t>-1239246033</t>
  </si>
  <si>
    <t>https://podminky.urs.cz/item/CS_URS_2025_02/274351121</t>
  </si>
  <si>
    <t>23</t>
  </si>
  <si>
    <t>274351122</t>
  </si>
  <si>
    <t>Bednění základů pasů rovné odstranění</t>
  </si>
  <si>
    <t>-191187062</t>
  </si>
  <si>
    <t>https://podminky.urs.cz/item/CS_URS_2025_02/274351122</t>
  </si>
  <si>
    <t>24</t>
  </si>
  <si>
    <t>275321311</t>
  </si>
  <si>
    <t>Základy z betonu železového (bez výztuže) patky z betonu bez zvláštních nároků na prostředí tř. C 16/20</t>
  </si>
  <si>
    <t>-1026006966</t>
  </si>
  <si>
    <t>https://podminky.urs.cz/item/CS_URS_2025_02/275321311</t>
  </si>
  <si>
    <t>25</t>
  </si>
  <si>
    <t>275351121</t>
  </si>
  <si>
    <t>Bednění základů patek zřízení</t>
  </si>
  <si>
    <t>-168563016</t>
  </si>
  <si>
    <t>https://podminky.urs.cz/item/CS_URS_2025_02/275351121</t>
  </si>
  <si>
    <t>26</t>
  </si>
  <si>
    <t>275351122</t>
  </si>
  <si>
    <t>Bednění základů patek odstranění</t>
  </si>
  <si>
    <t>1671516876</t>
  </si>
  <si>
    <t>https://podminky.urs.cz/item/CS_URS_2025_02/275351122</t>
  </si>
  <si>
    <t>27</t>
  </si>
  <si>
    <t>279113133</t>
  </si>
  <si>
    <t>Základové zdi z tvárnic ztraceného bednění včetně výplně z betonu bez zvláštních nároků na vliv prostředí třídy C 16/20, tloušťky zdiva přes 200 do 250 mm</t>
  </si>
  <si>
    <t>1413465883</t>
  </si>
  <si>
    <t>https://podminky.urs.cz/item/CS_URS_2025_02/279113133</t>
  </si>
  <si>
    <t>28</t>
  </si>
  <si>
    <t>279113135</t>
  </si>
  <si>
    <t>Základové zdi z tvárnic ztraceného bednění včetně výplně z betonu bez zvláštních nároků na vliv prostředí třídy C 16/20, tloušťky zdiva přes 300 do 400 mm</t>
  </si>
  <si>
    <t>-958072230</t>
  </si>
  <si>
    <t>https://podminky.urs.cz/item/CS_URS_2025_02/279113135</t>
  </si>
  <si>
    <t>29</t>
  </si>
  <si>
    <t>279113136</t>
  </si>
  <si>
    <t>Základové zdi z tvárnic ztraceného bednění včetně výplně z betonu bez zvláštních nároků na vliv prostředí třídy C 16/20, tloušťky zdiva přes 400 do 500 mm</t>
  </si>
  <si>
    <t>1635975463</t>
  </si>
  <si>
    <t>https://podminky.urs.cz/item/CS_URS_2025_02/279113136</t>
  </si>
  <si>
    <t>30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</si>
  <si>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</si>
  <si>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</si>
  <si>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-2019098227</t>
  </si>
  <si>
    <t>https://podminky.urs.cz/item/CS_URS_2025_02/279361821</t>
  </si>
  <si>
    <t>Svislé a kompletní konstrukce</t>
  </si>
  <si>
    <t>31</t>
  </si>
  <si>
    <t>310001101</t>
  </si>
  <si>
    <t>Vytvoření prostupů ve zdech z monolitického betonu nebo železobetonu osazením trub, prefabrikovaných dílců, dutinových tvarovek, apod., do bednění vnější průřezové plochy do 0,02 m2, tloušťky zdi do 0,5 m</t>
  </si>
  <si>
    <t>kus</t>
  </si>
  <si>
    <t>-842512729</t>
  </si>
  <si>
    <t>https://podminky.urs.cz/item/CS_URS_2025_02/310001101</t>
  </si>
  <si>
    <t>Trubní vedení</t>
  </si>
  <si>
    <t>32</t>
  </si>
  <si>
    <t>899623161</t>
  </si>
  <si>
    <t>Obetonování potrubí nebo zdiva stok betonem prostým v otevřeném výkopu, betonem tř. C 20/25</t>
  </si>
  <si>
    <t>856896731</t>
  </si>
  <si>
    <t>https://podminky.urs.cz/item/CS_URS_2025_02/899623161</t>
  </si>
  <si>
    <t>99</t>
  </si>
  <si>
    <t>33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</si>
  <si>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</si>
  <si>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</si>
  <si>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1805493024</t>
  </si>
  <si>
    <t>https://podminky.urs.cz/item/CS_URS_2025_02/998011001</t>
  </si>
  <si>
    <t>PSV</t>
  </si>
  <si>
    <t>Práce a dodávky PSV</t>
  </si>
  <si>
    <t>711</t>
  </si>
  <si>
    <t>Izolace proti vodě, vlhkosti a plynům</t>
  </si>
  <si>
    <t>34</t>
  </si>
  <si>
    <t>711111001</t>
  </si>
  <si>
    <t>Provedení izolace proti zemní vlhkosti natěradly a tmely za studena na ploše vodorovné V jednonásobným nátěrem penetračním</t>
  </si>
  <si>
    <t>-1389861840</t>
  </si>
  <si>
    <t>https://podminky.urs.cz/item/CS_URS_2025_02/711111001</t>
  </si>
  <si>
    <t>35</t>
  </si>
  <si>
    <t>111631500</t>
  </si>
  <si>
    <t>lak penetrační asfaltový</t>
  </si>
  <si>
    <t>1825513133</t>
  </si>
  <si>
    <t>36</t>
  </si>
  <si>
    <t>711112001</t>
  </si>
  <si>
    <t>Provedení izolace proti zemní vlhkosti natěradly a tmely za studena na ploše svislé S jednonásobným nátěrem penetračním</t>
  </si>
  <si>
    <t>-1814588292</t>
  </si>
  <si>
    <t>https://podminky.urs.cz/item/CS_URS_2025_02/711112001</t>
  </si>
  <si>
    <t>37</t>
  </si>
  <si>
    <t>11163150</t>
  </si>
  <si>
    <t>589586495</t>
  </si>
  <si>
    <t>38</t>
  </si>
  <si>
    <t>711141559</t>
  </si>
  <si>
    <t>Provedení izolace proti zemní vlhkosti pásy přitavením NAIP na ploše vodorovné V</t>
  </si>
  <si>
    <t>-1802112324</t>
  </si>
  <si>
    <t>https://podminky.urs.cz/item/CS_URS_2025_02/711141559</t>
  </si>
  <si>
    <t>39</t>
  </si>
  <si>
    <t>62856011</t>
  </si>
  <si>
    <t>pás asfaltový natavitelný modifikovaný SBS s vložkou z hliníkové fólie s textilií a spalitelnou PE fólií nebo jemnozrnným minerálním posypem na horním povrchu tl 4,0mm</t>
  </si>
  <si>
    <t>1902897138</t>
  </si>
  <si>
    <t>40</t>
  </si>
  <si>
    <t>711142559</t>
  </si>
  <si>
    <t>Provedení izolace proti zemní vlhkosti pásy přitavením NAIP na ploše svislé S</t>
  </si>
  <si>
    <t>60877496</t>
  </si>
  <si>
    <t>https://podminky.urs.cz/item/CS_URS_2025_02/711142559</t>
  </si>
  <si>
    <t>41</t>
  </si>
  <si>
    <t>1957215829</t>
  </si>
  <si>
    <t>42</t>
  </si>
  <si>
    <t>711161215</t>
  </si>
  <si>
    <t>Izolace proti zemní vlhkosti a beztlakové vodě nopovými fóliemi na ploše svislé S vrstva ochranná, odvětrávací a drenážní výška nopu 20,0 mm, tl. fólie do 1,0 mm</t>
  </si>
  <si>
    <t>1714190490</t>
  </si>
  <si>
    <t>https://podminky.urs.cz/item/CS_URS_2025_02/711161215</t>
  </si>
  <si>
    <t>43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</si>
  <si>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</si>
  <si>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</si>
  <si>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36895799</t>
  </si>
  <si>
    <t>https://podminky.urs.cz/item/CS_URS_2025_02/998711121</t>
  </si>
  <si>
    <t>713</t>
  </si>
  <si>
    <t>Izolace tepelné</t>
  </si>
  <si>
    <t>44</t>
  </si>
  <si>
    <t>713131141</t>
  </si>
  <si>
    <t>Montáž tepelné izolace stěn rohožemi, pásy, deskami, dílci, bloky (izolační materiál ve specifikaci) lepením celoplošně bez mechanického kotvení</t>
  </si>
  <si>
    <t>-1245130757</t>
  </si>
  <si>
    <t>https://podminky.urs.cz/item/CS_URS_2025_02/713131141</t>
  </si>
  <si>
    <t>45</t>
  </si>
  <si>
    <t>28376422</t>
  </si>
  <si>
    <t>deska XPS hrana polodrážková a hladký povrch 300kPA λ=0,035 tl 100mm</t>
  </si>
  <si>
    <t>1669189411</t>
  </si>
  <si>
    <t>46</t>
  </si>
  <si>
    <t>998713121</t>
  </si>
  <si>
    <t>Přesun hmot pro izolace tepelné stanovený z hmotnosti přesunovaného materiálu vodorovná dopravní vzdálenost do 50 m ruční (bez užití mechanizace) v objektech výšky do 6 m</t>
  </si>
  <si>
    <t>-912614812</t>
  </si>
  <si>
    <t>https://podminky.urs.cz/item/CS_URS_2025_02/998713121</t>
  </si>
  <si>
    <t>2025-109-2B-04 - Svislé kce - stěny a příčky</t>
  </si>
  <si>
    <t>HSV - Práce a dodávky HSV</t>
  </si>
  <si>
    <t xml:space="preserve">    31-1 - Zdi pozemních staveb- překlady</t>
  </si>
  <si>
    <t xml:space="preserve">    94 - Lešení a stavební výtahy</t>
  </si>
  <si>
    <t xml:space="preserve">    763 - Konstrukce suché výstavby</t>
  </si>
  <si>
    <t xml:space="preserve">    767 - Konstrukce zámečnické</t>
  </si>
  <si>
    <t>Práce a dodávky HSV</t>
  </si>
  <si>
    <t>311275151.BTS.R</t>
  </si>
  <si>
    <t xml:space="preserve">Zdivo nosné z tvárnic - betonová/ liaporbetonová + extrudovaný polystyrén, rozměry 405x300x198mm, tl. 300mm </t>
  </si>
  <si>
    <t>295080607</t>
  </si>
  <si>
    <t>311275151.TN.R</t>
  </si>
  <si>
    <t>Zdivo nosné z tvárnic betonová/ liaporbetonová P6 tl zdiva 240 mm, 300x240x198mm</t>
  </si>
  <si>
    <t>-1189466956</t>
  </si>
  <si>
    <t>59515309.R</t>
  </si>
  <si>
    <t>tvárnice betonová pro zdivo tl 240 mm.....betonová/ liaporbetonová, 300x240x198mm</t>
  </si>
  <si>
    <t>906226137</t>
  </si>
  <si>
    <t>317321511</t>
  </si>
  <si>
    <t>Překlady z betonu železového (bez výztuže) tř. C 20/25</t>
  </si>
  <si>
    <t>2078289772</t>
  </si>
  <si>
    <t>https://podminky.urs.cz/item/CS_URS_2025_02/317321511</t>
  </si>
  <si>
    <t>34227121.TPB.R</t>
  </si>
  <si>
    <t>Příčka z cihel betonových tl 120 mm....tvárnice betonová/ liaporbetonová, lepenáP6</t>
  </si>
  <si>
    <t>-734374418</t>
  </si>
  <si>
    <t>59515309.R2</t>
  </si>
  <si>
    <t>tvárnice betonová pro příčky tl 120 mm....tvárnice betonová/ liaporbetonová.......rozměr 120x298x198</t>
  </si>
  <si>
    <t>1480605321</t>
  </si>
  <si>
    <t>342291131</t>
  </si>
  <si>
    <t>Ukotvení příček plochými kotvami, do konstrukce betonové</t>
  </si>
  <si>
    <t>1824612353</t>
  </si>
  <si>
    <t>https://podminky.urs.cz/item/CS_URS_2025_02/342291131</t>
  </si>
  <si>
    <t>31-1</t>
  </si>
  <si>
    <t>Zdi pozemních staveb- překlady</t>
  </si>
  <si>
    <t>317121212.1</t>
  </si>
  <si>
    <t>Železobetonové prefabrikované překlady osazené jednotlivě na výšku, do lože z cementové malty šíře 115 mm, výšky 190 mm délky 1200 mm</t>
  </si>
  <si>
    <t>496260726</t>
  </si>
  <si>
    <t>59321972.R1</t>
  </si>
  <si>
    <t>překlad přefabrikovaný š 115mm dl 1200mm- PŘ -115/190/1200</t>
  </si>
  <si>
    <t>-144417138</t>
  </si>
  <si>
    <t>317121213.R2</t>
  </si>
  <si>
    <t>Železobetonové prefabrikované překlady osazené jednotlivě na výšku, do lože z cementové malty šíře 115 mm, výšky 190 mm délky 1400 mm</t>
  </si>
  <si>
    <t>1060795501</t>
  </si>
  <si>
    <t>59321972.R2</t>
  </si>
  <si>
    <t>překlad přefabrikovaný š 115mm dl 1400mm- PŘ -115/190/1400</t>
  </si>
  <si>
    <t>-1931446939</t>
  </si>
  <si>
    <t>317121214.R3</t>
  </si>
  <si>
    <t>Železobetonové prefabrikované překlady osazené jednotlivě na výšku, do lože z cementové malty šíře 115 mm, výšky 190 mm délky 1600 mm</t>
  </si>
  <si>
    <t>1276320695</t>
  </si>
  <si>
    <t>59321972.R3</t>
  </si>
  <si>
    <t>překlad přefabrikovaný š 115mm dl 1600mm- PŘ -115/190/1600</t>
  </si>
  <si>
    <t>2144296513</t>
  </si>
  <si>
    <t>317121215.R4</t>
  </si>
  <si>
    <t>Železobetonové prefabrikované překlady osazené jednotlivě na výšku, do lože z cementové malty šíře 115 mm, výšky 190 mm délky 1800 mm</t>
  </si>
  <si>
    <t>767479493</t>
  </si>
  <si>
    <t>59321972.R4</t>
  </si>
  <si>
    <t>překlad přefabrikovaný š 115mm dl 1800mm- PŘ -115/190/1800</t>
  </si>
  <si>
    <t>-1087746302</t>
  </si>
  <si>
    <t>317121216.R5</t>
  </si>
  <si>
    <t>Železobetonové prefabrikované překlady osazené jednotlivě na výšku, do lože z cementové malty šíře 115 mm, výšky 190 mm délky 2000 mm</t>
  </si>
  <si>
    <t>1052103316</t>
  </si>
  <si>
    <t>59321972.R5</t>
  </si>
  <si>
    <t>překlad přefabrikovaný š 115mm dl 2000mm- PŘ -115/190/2000</t>
  </si>
  <si>
    <t>-649232936</t>
  </si>
  <si>
    <t>317121217.R6</t>
  </si>
  <si>
    <t>Železobetonové prefabrikované překlady osazené jednotlivě na výšku, do lože z cementové malty šíře 115 mm, výšky 190 mm délky 2200 mm</t>
  </si>
  <si>
    <t>-410530414</t>
  </si>
  <si>
    <t>59321972.R6</t>
  </si>
  <si>
    <t>překlad přefabrikovaný š 115mm dl 2200mm- PŘ -115/190/2200</t>
  </si>
  <si>
    <t>-1904737661</t>
  </si>
  <si>
    <t>317121218.R7</t>
  </si>
  <si>
    <t>Železobetonové prefabrikované překlady osazené jednotlivě na výšku, do lože z cementové malty šíře 115 mm, výšky 190 mm délky 2400 mm</t>
  </si>
  <si>
    <t>1541077108</t>
  </si>
  <si>
    <t>59321972.R7</t>
  </si>
  <si>
    <t>1198342005</t>
  </si>
  <si>
    <t>317121222.R8</t>
  </si>
  <si>
    <t>Železobetonové prefabrikované překlady osazené jednotlivě na výšku, do lože z cementové malty šíře 115 mm, výšky 190 mm délky 3200 mm</t>
  </si>
  <si>
    <t>-874332401</t>
  </si>
  <si>
    <t>59321972.R8</t>
  </si>
  <si>
    <t>překlad přefabrikovaný š 115mm dl 3200mm- PŘ -115/190/3200</t>
  </si>
  <si>
    <t>2039822661</t>
  </si>
  <si>
    <t>317121218.R9</t>
  </si>
  <si>
    <t>Překlad železobetonový prefabrikovaný překlad PŘ dl.- zdivo/400/..........Překlad - Překladová tvárnice betonová/ liaporbetonová + extrudovaný polystyrén</t>
  </si>
  <si>
    <t>1307385340</t>
  </si>
  <si>
    <t>59321972.R9</t>
  </si>
  <si>
    <t xml:space="preserve">zdivo/400/..........Překlad - Překladová tvárnice  betonová/ liaporbetonová + extrudovaný polystyrén 400/M190</t>
  </si>
  <si>
    <t>-696155683</t>
  </si>
  <si>
    <t>317351107,R</t>
  </si>
  <si>
    <t>Zřízení bednění překladů v do 4 m.........podepření</t>
  </si>
  <si>
    <t>-8657580</t>
  </si>
  <si>
    <t>317351108.R</t>
  </si>
  <si>
    <t>Odstranění bednění překladů v do 4 m.........podepření</t>
  </si>
  <si>
    <t>CS ÚRS 2024 02</t>
  </si>
  <si>
    <t>-931263795</t>
  </si>
  <si>
    <t>https://podminky.urs.cz/item/CS_URS_2024_02/317351108.R</t>
  </si>
  <si>
    <t>317361821</t>
  </si>
  <si>
    <t>Výztuž překladů, říms, žlabů, žlabových říms, klenbových pásů z betonářské oceli 10 505 (R) nebo BSt 500</t>
  </si>
  <si>
    <t>-1510642893</t>
  </si>
  <si>
    <t>https://podminky.urs.cz/item/CS_URS_2025_02/317361821</t>
  </si>
  <si>
    <t>94</t>
  </si>
  <si>
    <t>Lešení a stavební výtahy</t>
  </si>
  <si>
    <t>941111121</t>
  </si>
  <si>
    <t>Lešení řadové trubkové lehké pracovní s podlahami s provozním zatížením tř. 3 do 200 kg/m2 šířky tř. W09 od 0,9 do 1,2 m, výšky výšky do 10 m montáž</t>
  </si>
  <si>
    <t>1764596351</t>
  </si>
  <si>
    <t>https://podminky.urs.cz/item/CS_URS_2025_02/941111121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</si>
  <si>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</si>
  <si>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</si>
  <si>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1722066344</t>
  </si>
  <si>
    <t>https://podminky.urs.cz/item/CS_URS_2025_02/941111221</t>
  </si>
  <si>
    <t>941111821</t>
  </si>
  <si>
    <t>Lešení řadové trubkové lehké pracovní s podlahami s provozním zatížením tř. 3 do 200 kg/m2 šířky tř. W09 od 0,9 do 1,2 m, výšky výšky do 10 m demontáž</t>
  </si>
  <si>
    <t>-726587572</t>
  </si>
  <si>
    <t>https://podminky.urs.cz/item/CS_URS_2025_02/941111821</t>
  </si>
  <si>
    <t>944511111</t>
  </si>
  <si>
    <t>Síť ochranná zavěšená na konstrukci lešení z textilie z umělých vláken montáž</t>
  </si>
  <si>
    <t>1682269626</t>
  </si>
  <si>
    <t>https://podminky.urs.cz/item/CS_URS_2025_02/944511111</t>
  </si>
  <si>
    <t>944511211</t>
  </si>
  <si>
    <t>Síť ochranná zavěšená na konstrukci lešení z textilie z umělých vláken příplatek k ceně za každý den použití</t>
  </si>
  <si>
    <t>-1163408041</t>
  </si>
  <si>
    <t>https://podminky.urs.cz/item/CS_URS_2025_02/944511211</t>
  </si>
  <si>
    <t>944511811</t>
  </si>
  <si>
    <t>Síť ochranná zavěšená na konstrukci lešení z textilie z umělých vláken demontáž</t>
  </si>
  <si>
    <t>213395332</t>
  </si>
  <si>
    <t>https://podminky.urs.cz/item/CS_URS_2025_02/944511811</t>
  </si>
  <si>
    <t>949101111</t>
  </si>
  <si>
    <t>Lešení pomocné pracovní pro objekty pozemních staveb pro zatížení do 150 kg/m2, o výšce lešeňové podlahy do 1,9 m</t>
  </si>
  <si>
    <t>-421201607</t>
  </si>
  <si>
    <t>https://podminky.urs.cz/item/CS_URS_2025_02/949101111</t>
  </si>
  <si>
    <t>993111111</t>
  </si>
  <si>
    <t>Dovoz a odvoz lešení včetně naložení a složení řadového, na vzdálenost do 10 km</t>
  </si>
  <si>
    <t>-104803430</t>
  </si>
  <si>
    <t>https://podminky.urs.cz/item/CS_URS_2025_02/993111111</t>
  </si>
  <si>
    <t>993111119</t>
  </si>
  <si>
    <t>Dovoz a odvoz lešení včetně naložení a složení řadového, na vzdálenost Příplatek k ceně za každých dalších i započatých 10 km přes 10 km</t>
  </si>
  <si>
    <t>860773535</t>
  </si>
  <si>
    <t>https://podminky.urs.cz/item/CS_URS_2025_02/993111119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</si>
  <si>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</si>
  <si>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</si>
  <si>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-1881576867</t>
  </si>
  <si>
    <t>https://podminky.urs.cz/item/CS_URS_2025_02/998011002</t>
  </si>
  <si>
    <t>763</t>
  </si>
  <si>
    <t>Konstrukce suché výstavby</t>
  </si>
  <si>
    <t>763111316</t>
  </si>
  <si>
    <t>Příčka ze sádrokartonových desek s nosnou konstrukcí z jednoduchých ocelových profilů UW, CW jednoduše opláštěná deskou standardní A tl. 12,5 mm, příčka tl. 125 mm, profil 100, s izolací, EI 30, Rw do 48 dB</t>
  </si>
  <si>
    <t>-1373406928</t>
  </si>
  <si>
    <t>https://podminky.urs.cz/item/CS_URS_2025_02/763111316</t>
  </si>
  <si>
    <t>763111336</t>
  </si>
  <si>
    <t>Příčka ze sádrokartonových desek s nosnou konstrukcí z jednoduchých ocelových profilů UW, CW jednoduše opláštěná deskou impregnovanou H2 tl. 12,5 mm, příčka tl. 125 mm, profil 100, s izolací, EI 30, Rw do 48 dB</t>
  </si>
  <si>
    <t>-118058805</t>
  </si>
  <si>
    <t>https://podminky.urs.cz/item/CS_URS_2025_02/763111336</t>
  </si>
  <si>
    <t>763111417.R</t>
  </si>
  <si>
    <t>Příčka ze sádrokartonových desek s nosnou konstrukcí z jednoduchých ocelových profilů UW, CW opláštěná deskami standardními A tl. 12,5 mm s izolací, EI 60, příčka tl. 150 mm, profil 100, Rw do 56 dB</t>
  </si>
  <si>
    <t>-80082569</t>
  </si>
  <si>
    <t>763111426.R</t>
  </si>
  <si>
    <t>Příčka ze sádrokartonových desek s nosnou konstrukcí z jednoduchých ocelových profilů UW, CW opláštěná deskami protipožárními DF tl.12,5 mm EI 90, příčka tl. 150 mm, profil 100, s izolací, Rw do 59 dB</t>
  </si>
  <si>
    <t>-638469248</t>
  </si>
  <si>
    <t>763111437.R</t>
  </si>
  <si>
    <t>Příčka ze sádrokartonových desek s nosnou konstrukcí z jednoduchých ocelových profilů UW, CW opláštěná deskami impregnovanými H2 tl. 12,5 mm EI 60, příčka tl. 150 mm, profil 100, s izolací, Rw do 56 dB</t>
  </si>
  <si>
    <t>-912815150</t>
  </si>
  <si>
    <t>60</t>
  </si>
  <si>
    <t>763111447</t>
  </si>
  <si>
    <t>Příčka ze sádrokartonových desek s nosnou konstrukcí z jednoduchých ocelových profilů UW, CW dvojitě opláštěná deskami protipožárními impregnovanými DFH2 tl. 2 x 12,5 mm EI 90, příčka tl. 150 mm, profil 100, s izolací, Rw do 59 dB</t>
  </si>
  <si>
    <t>1217166410</t>
  </si>
  <si>
    <t>https://podminky.urs.cz/item/CS_URS_2025_02/763111447</t>
  </si>
  <si>
    <t>763111717</t>
  </si>
  <si>
    <t>Příčka ze sádrokartonových desek ostatní konstrukce a práce na příčkách ze sádrokartonových desek základní penetrační nátěr (oboustranný)</t>
  </si>
  <si>
    <t>-2130423504</t>
  </si>
  <si>
    <t>https://podminky.urs.cz/item/CS_URS_2025_02/763111717</t>
  </si>
  <si>
    <t>763111741</t>
  </si>
  <si>
    <t>Příčka ze sádrokartonových desek ostatní konstrukce a práce na příčkách ze sádrokartonových desek montáž parotěsné zábrany</t>
  </si>
  <si>
    <t>-952348062</t>
  </si>
  <si>
    <t>https://podminky.urs.cz/item/CS_URS_2025_02/763111741</t>
  </si>
  <si>
    <t>28329276</t>
  </si>
  <si>
    <t>fólie PE vyztužená pro parotěsnou vrstvu (reakce na oheň - třída E) 140g/m2</t>
  </si>
  <si>
    <t>420853131</t>
  </si>
  <si>
    <t>47</t>
  </si>
  <si>
    <t>763111771</t>
  </si>
  <si>
    <t>Příčka ze sádrokartonových desek Příplatek k cenám za rovinnost speciální tmelení kvality Q3</t>
  </si>
  <si>
    <t>682596993</t>
  </si>
  <si>
    <t>https://podminky.urs.cz/item/CS_URS_2025_02/763111771</t>
  </si>
  <si>
    <t>48</t>
  </si>
  <si>
    <t>763112315</t>
  </si>
  <si>
    <t>Příčka mezibytová ze sádrokartonových desek s nosnou konstrukcí ze zdvojených ocelových profilů UW, CW dvojitě opláštěná deskami standardními A tl. 2 x 12,5 mm s dvojitou izolací, EI 60, příčka tl. 205 mm, profil 75, Rw do 64 dB</t>
  </si>
  <si>
    <t>105202804</t>
  </si>
  <si>
    <t>https://podminky.urs.cz/item/CS_URS_2025_02/763112315</t>
  </si>
  <si>
    <t>49</t>
  </si>
  <si>
    <t>763112325.R</t>
  </si>
  <si>
    <t>Příčka mezibytová ze sádrokartonových desek s nosnou konstrukcí ze zdvojených ocelových profilů UW, CW dvojitě opláštěná deskami impregnovanými H2 tl. 2 x 12,5 mm s dvojitou izolací, EI 90, příčka tl. 205 mm, profil 75, Rw do 69 dB</t>
  </si>
  <si>
    <t>-1007842129</t>
  </si>
  <si>
    <t>50</t>
  </si>
  <si>
    <t>763121426</t>
  </si>
  <si>
    <t>Stěna předsazená ze sádrokartonových desek s nosnou konstrukcí z ocelových profilů CW, UW jednoduše opláštěná deskou impregnovanou H2 tl. 12,5 mm bez izolace, EI 15, stěna tl. 112,5 mm, profil 100</t>
  </si>
  <si>
    <t>1891068559</t>
  </si>
  <si>
    <t>https://podminky.urs.cz/item/CS_URS_2025_02/763121426</t>
  </si>
  <si>
    <t>51</t>
  </si>
  <si>
    <t>763121714</t>
  </si>
  <si>
    <t>Stěna předsazená ze sádrokartonových desek ostatní konstrukce a práce na předsazených stěnách ze sádrokartonových desek základní penetrační nátěr</t>
  </si>
  <si>
    <t>404480526</t>
  </si>
  <si>
    <t>https://podminky.urs.cz/item/CS_URS_2025_02/763121714</t>
  </si>
  <si>
    <t>52</t>
  </si>
  <si>
    <t>763121751</t>
  </si>
  <si>
    <t>Stěna předsazená ze sádrokartonových desek Příplatek k cenám za plochu do 6 m2 jednotlivě</t>
  </si>
  <si>
    <t>-888869453</t>
  </si>
  <si>
    <t>https://podminky.urs.cz/item/CS_URS_2025_02/763121751</t>
  </si>
  <si>
    <t>53</t>
  </si>
  <si>
    <t>763121761</t>
  </si>
  <si>
    <t>Stěna předsazená ze sádrokartonových desek Příplatek k cenám za rovinnost kvality speciální tmelení kvality Q3</t>
  </si>
  <si>
    <t>-1169793978</t>
  </si>
  <si>
    <t>https://podminky.urs.cz/item/CS_URS_2025_02/763121761</t>
  </si>
  <si>
    <t>54</t>
  </si>
  <si>
    <t>763411115</t>
  </si>
  <si>
    <t>Sanitární příčky vhodné do mokrého prostředí dělící z kompaktních desek tl. 10 mm</t>
  </si>
  <si>
    <t>352909613</t>
  </si>
  <si>
    <t>https://podminky.urs.cz/item/CS_URS_2025_02/763411115</t>
  </si>
  <si>
    <t>55</t>
  </si>
  <si>
    <t>763411125</t>
  </si>
  <si>
    <t>Sanitární příčky vhodné do mokrého prostředí dveře vnitřní do sanitárních příček šířky do 800 mm, výšky do 2 000 mm z kompaktních desek včetně nerezového kování tl. 10 mm</t>
  </si>
  <si>
    <t>838969593</t>
  </si>
  <si>
    <t>https://podminky.urs.cz/item/CS_URS_2025_02/763411125</t>
  </si>
  <si>
    <t>56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</si>
  <si>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</si>
  <si>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</si>
  <si>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-140560513</t>
  </si>
  <si>
    <t>https://podminky.urs.cz/item/CS_URS_2025_02/998763331</t>
  </si>
  <si>
    <t>767</t>
  </si>
  <si>
    <t>Konstrukce zámečnické</t>
  </si>
  <si>
    <t>57</t>
  </si>
  <si>
    <t>767995115</t>
  </si>
  <si>
    <t>Montáž ostatních atypických zámečnických konstrukcí hmotnosti přes 50 do 100 kg</t>
  </si>
  <si>
    <t>kg</t>
  </si>
  <si>
    <t>195852389</t>
  </si>
  <si>
    <t>https://podminky.urs.cz/item/CS_URS_2025_02/767995115</t>
  </si>
  <si>
    <t>58</t>
  </si>
  <si>
    <t>13010986</t>
  </si>
  <si>
    <t>ocel profilová jakost S235JR (11 375) průřez HEB 260</t>
  </si>
  <si>
    <t>-1063308800</t>
  </si>
  <si>
    <t>59</t>
  </si>
  <si>
    <t>998767101</t>
  </si>
  <si>
    <t>Přesun hmot pro zámečnické konstrukce stanovený z hmotnosti přesunovaného materiálu vodorovná dopravní vzdálenost do 50 m základní v objektech výšky do 6 m</t>
  </si>
  <si>
    <t>604860333</t>
  </si>
  <si>
    <t>https://podminky.urs.cz/item/CS_URS_2025_02/998767101</t>
  </si>
  <si>
    <t xml:space="preserve">2025-109-2B-05 - Vodorovné kce - stropy, </t>
  </si>
  <si>
    <t xml:space="preserve">    41 - Stropy a stropní konstrukce pozemních staveb - odhad - bude upřesněno</t>
  </si>
  <si>
    <t xml:space="preserve">    43 - Schodišťové konstrukce a rampy - odhad - bude upřesněno</t>
  </si>
  <si>
    <t>Stropy a stropní konstrukce pozemních staveb - odhad - bude upřesněno</t>
  </si>
  <si>
    <t>411121125</t>
  </si>
  <si>
    <t>Montáž prefabrikovaných železobetonových stropů se zalitím spár, včetně podpěrné konstrukce, na cementovou maltu ze stropních panelů šířky do 1200 mm a délky přes 3800 do 7000 mm</t>
  </si>
  <si>
    <t>282102767</t>
  </si>
  <si>
    <t>https://podminky.urs.cz/item/CS_URS_2025_02/411121125</t>
  </si>
  <si>
    <t>59346871</t>
  </si>
  <si>
    <t>panel stropní předpjatý š 1190mm v 200mm, počet lan 7 + 2</t>
  </si>
  <si>
    <t>2019313752</t>
  </si>
  <si>
    <t>411121127</t>
  </si>
  <si>
    <t>Montáž prefabrikovaných železobetonových stropů se zalitím spár, včetně podpěrné konstrukce, na cementovou maltu ze stropních panelů šířky do 1200 mm a délky přes 7000 mm</t>
  </si>
  <si>
    <t>-1660076992</t>
  </si>
  <si>
    <t>https://podminky.urs.cz/item/CS_URS_2025_02/411121127</t>
  </si>
  <si>
    <t>536438425</t>
  </si>
  <si>
    <t>411321515</t>
  </si>
  <si>
    <t>Stropy z betonu železového (bez výztuže) stropů deskových, plochých střech, desek balkonových, desek hřibových stropů včetně hlavic hřibových sloupů tř. C 20/25</t>
  </si>
  <si>
    <t>729431955</t>
  </si>
  <si>
    <t>https://podminky.urs.cz/item/CS_URS_2025_02/411321515</t>
  </si>
  <si>
    <t>Schodišťové konstrukce a rampy - odhad - bude upřesněno</t>
  </si>
  <si>
    <t>4303215.R</t>
  </si>
  <si>
    <t>Schodišťová konstrukce - schodiště- přímočaré s podestou - prefabrikát /18x172/286/- odhad - bude upřesněno</t>
  </si>
  <si>
    <t>ks</t>
  </si>
  <si>
    <t>-379798430</t>
  </si>
  <si>
    <t>-274563776</t>
  </si>
  <si>
    <t>763131411</t>
  </si>
  <si>
    <t>Podhled ze sádrokartonových desek dvouvrstvá zavěšená spodní konstrukce z ocelových profilů CD, UD jednoduše opláštěná deskou standardní A, tl. 12,5 mm, bez izolace</t>
  </si>
  <si>
    <t>554931482</t>
  </si>
  <si>
    <t>https://podminky.urs.cz/item/CS_URS_2025_02/763131411</t>
  </si>
  <si>
    <t>763131451</t>
  </si>
  <si>
    <t>Podhled ze sádrokartonových desek dvouvrstvá zavěšená spodní konstrukce z ocelových profilů CD, UD jednoduše opláštěná deskou impregnovanou H2, tl. 12,5 mm, bez izolace</t>
  </si>
  <si>
    <t>140370476</t>
  </si>
  <si>
    <t>https://podminky.urs.cz/item/CS_URS_2025_02/763131451</t>
  </si>
  <si>
    <t>763131491</t>
  </si>
  <si>
    <t>Podhled ze sádrokartonových desek dvouvrstvá zavěšená spodní konstrukce z ocelových profilů CD, UD jednoduše opláštěná deskou akustickou, tl. 12,5 mm, s izolací, REI do 90</t>
  </si>
  <si>
    <t>39272611</t>
  </si>
  <si>
    <t>https://podminky.urs.cz/item/CS_URS_2025_02/763131491</t>
  </si>
  <si>
    <t>763131714</t>
  </si>
  <si>
    <t>Podhled ze sádrokartonových desek ostatní práce a konstrukce na podhledech ze sádrokartonových desek základní penetrační nátěr</t>
  </si>
  <si>
    <t>1132075985</t>
  </si>
  <si>
    <t>https://podminky.urs.cz/item/CS_URS_2025_02/763131714</t>
  </si>
  <si>
    <t>763131751</t>
  </si>
  <si>
    <t>Podhled ze sádrokartonových desek ostatní práce a konstrukce na podhledech ze sádrokartonových desek montáž parotěsné zábrany</t>
  </si>
  <si>
    <t>-1128442765</t>
  </si>
  <si>
    <t>https://podminky.urs.cz/item/CS_URS_2025_02/763131751</t>
  </si>
  <si>
    <t>1263361411</t>
  </si>
  <si>
    <t>763131761</t>
  </si>
  <si>
    <t>Podhled ze sádrokartonových desek Příplatek k cenám za plochu do 3 m2 jednotlivě</t>
  </si>
  <si>
    <t>-1729558459</t>
  </si>
  <si>
    <t>https://podminky.urs.cz/item/CS_URS_2025_02/763131761</t>
  </si>
  <si>
    <t>763131771</t>
  </si>
  <si>
    <t>Podhled ze sádrokartonových desek Příplatek k cenám za rovinnost kvality speciální tmelení kvality Q3</t>
  </si>
  <si>
    <t>-908123984</t>
  </si>
  <si>
    <t>https://podminky.urs.cz/item/CS_URS_2025_02/763131771</t>
  </si>
  <si>
    <t>1940738172</t>
  </si>
  <si>
    <t>2025-109-2-06 - Střechy</t>
  </si>
  <si>
    <t xml:space="preserve">    712 - Povlakové krytiny</t>
  </si>
  <si>
    <t xml:space="preserve">    721 - Zdravotechnika - vnitřní kanalizace</t>
  </si>
  <si>
    <t xml:space="preserve">    762 - Konstrukce tesařské</t>
  </si>
  <si>
    <t>712</t>
  </si>
  <si>
    <t>Povlakové krytiny</t>
  </si>
  <si>
    <t>712311101</t>
  </si>
  <si>
    <t>Provedení povlakové krytiny střech plochých do 10° natěradly a tmely za studena nátěrem lakem penetračním nebo asfaltovým</t>
  </si>
  <si>
    <t>2044399574</t>
  </si>
  <si>
    <t>https://podminky.urs.cz/item/CS_URS_2025_02/712311101</t>
  </si>
  <si>
    <t>11163153</t>
  </si>
  <si>
    <t>emulze asfaltová penetrační</t>
  </si>
  <si>
    <t>litr</t>
  </si>
  <si>
    <t>-199053975</t>
  </si>
  <si>
    <t>712341559</t>
  </si>
  <si>
    <t>Provedení povlakové krytiny střech plochých do 10° pásy přitavením NAIP v plné ploše</t>
  </si>
  <si>
    <t>-668403387</t>
  </si>
  <si>
    <t>https://podminky.urs.cz/item/CS_URS_2025_02/712341559</t>
  </si>
  <si>
    <t>62853004</t>
  </si>
  <si>
    <t>pás asfaltový natavitelný modifikovaný SBS s vložkou ze skleněné tkaniny a spalitelnou PE fólií nebo jemnozrnným minerálním posypem na horním povrchu tl 4,0mm</t>
  </si>
  <si>
    <t>1740836225</t>
  </si>
  <si>
    <t>712363001,R</t>
  </si>
  <si>
    <t>Provedení povlakové krytiny střech plochých do 10° fólií termoplastickou mPVC (měkčené PVC) rozvinutí, natažení a kotvením fólie v ploše</t>
  </si>
  <si>
    <t>-1794788119</t>
  </si>
  <si>
    <t>28343012</t>
  </si>
  <si>
    <t>fólie hydroizolační střešní mPVC určená ke stabilizaci přitížením a do vegetačních střech tl 1,5mm</t>
  </si>
  <si>
    <t>1191945490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</si>
  <si>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</si>
  <si>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</si>
  <si>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-274480961</t>
  </si>
  <si>
    <t>https://podminky.urs.cz/item/CS_URS_2025_02/712363115</t>
  </si>
  <si>
    <t>28342026</t>
  </si>
  <si>
    <t>manžeta těsnící pro prostupy hydroizolací z PVC otevřená kruhová vnitřní průměr 90-114</t>
  </si>
  <si>
    <t>-461865214</t>
  </si>
  <si>
    <t>28342028</t>
  </si>
  <si>
    <t>manžeta těsnící pro prostupy hydroizolací z PVC otevřená kruhová vnitřní průměr 200</t>
  </si>
  <si>
    <t>-302569748</t>
  </si>
  <si>
    <t>712363116</t>
  </si>
  <si>
    <t>Provedení povlakové krytiny střech plochých do 10° fólií ostatní činnosti při pokládání hydroizolačních fólií (materiál ve specifikaci) zaizolování prostupů střešní rovinou kruhový průřez, průměr přes 300 mm do 500 mm</t>
  </si>
  <si>
    <t>-4159891</t>
  </si>
  <si>
    <t>https://podminky.urs.cz/item/CS_URS_2025_02/712363116</t>
  </si>
  <si>
    <t>28322058</t>
  </si>
  <si>
    <t>fólie hydroizolační střešní mPVC nevyztužená určená na detaily šedá tl 1,5mm</t>
  </si>
  <si>
    <t>-1644754056</t>
  </si>
  <si>
    <t>712391171</t>
  </si>
  <si>
    <t>Provedení povlakové krytiny střech plochých do 10° -ostatní práce provedení vrstvy textilní podkladní</t>
  </si>
  <si>
    <t>1603658329</t>
  </si>
  <si>
    <t>https://podminky.urs.cz/item/CS_URS_2025_02/712391171</t>
  </si>
  <si>
    <t>69311082</t>
  </si>
  <si>
    <t>geotextilie netkaná separační, ochranná, filtrační, drenážní PP 500g/m2</t>
  </si>
  <si>
    <t>-213119124</t>
  </si>
  <si>
    <t>712391172</t>
  </si>
  <si>
    <t>Provedení povlakové krytiny střech plochých do 10° -ostatní práce provedení vrstvy textilní ochranné</t>
  </si>
  <si>
    <t>-681467661</t>
  </si>
  <si>
    <t>https://podminky.urs.cz/item/CS_URS_2025_02/712391172</t>
  </si>
  <si>
    <t>-1853187468</t>
  </si>
  <si>
    <t>712771201</t>
  </si>
  <si>
    <t>Provedení drenážní vrstvy vegetační střechy z kameniva, tloušťky násypu do 100 mm, sklon střechy do 5°</t>
  </si>
  <si>
    <t>874238736</t>
  </si>
  <si>
    <t>https://podminky.urs.cz/item/CS_URS_2025_02/712771201</t>
  </si>
  <si>
    <t>58337403</t>
  </si>
  <si>
    <t>kamenivo dekorační (kačírek) frakce 16/32</t>
  </si>
  <si>
    <t>1540802886</t>
  </si>
  <si>
    <t>712771255</t>
  </si>
  <si>
    <t>Provedení drenážní vrstvy vegetační střechy odvodnění osazením kontrolní šachty na střešní vpusť</t>
  </si>
  <si>
    <t>1688625937</t>
  </si>
  <si>
    <t>https://podminky.urs.cz/item/CS_URS_2025_02/712771255</t>
  </si>
  <si>
    <t>69334330</t>
  </si>
  <si>
    <t>šachta kontrolní odvodnění vegetačních střech PA 400x400mm v 130mm</t>
  </si>
  <si>
    <t>1399129867</t>
  </si>
  <si>
    <t>998712112</t>
  </si>
  <si>
    <t>Přesun hmot pro povlakové krytiny stanovený z hmotnosti přesunovaného materiálu vodorovná dopravní vzdálenost do 50 m s omezením mechanizace v objektech výšky přes 6 do 12 m</t>
  </si>
  <si>
    <t>105563823</t>
  </si>
  <si>
    <t>https://podminky.urs.cz/item/CS_URS_2025_02/998712112</t>
  </si>
  <si>
    <t>713141131</t>
  </si>
  <si>
    <t>Montáž tepelné izolace střech plochých rohožemi, pásy, deskami, dílci, bloky (izolační materiál ve specifikaci) přilepenými za studena jednovrstvá zplna</t>
  </si>
  <si>
    <t>659990344</t>
  </si>
  <si>
    <t>https://podminky.urs.cz/item/CS_URS_2025_02/713141131</t>
  </si>
  <si>
    <t>28372319</t>
  </si>
  <si>
    <t>deska EPS 100 pro konstrukce s běžným zatížením λ=0,037 tl 160mm</t>
  </si>
  <si>
    <t>1102369308</t>
  </si>
  <si>
    <t>713141151</t>
  </si>
  <si>
    <t>Montáž tepelné izolace střech plochých rohožemi, pásy, deskami, dílci, bloky (izolační materiál ve specifikaci) kladenými volně jednovrstvá</t>
  </si>
  <si>
    <t>-993543506</t>
  </si>
  <si>
    <t>https://podminky.urs.cz/item/CS_URS_2025_02/713141151</t>
  </si>
  <si>
    <t>28372312</t>
  </si>
  <si>
    <t>deska EPS 100 pro konstrukce s běžným zatížením λ=0,037 tl 120mm</t>
  </si>
  <si>
    <t>-1895620137</t>
  </si>
  <si>
    <t>998713102</t>
  </si>
  <si>
    <t>Přesun hmot pro izolace tepelné stanovený z hmotnosti přesunovaného materiálu vodorovná dopravní vzdálenost do 50 m s užitím mechanizace v objektech výšky přes 6 m do 12 m</t>
  </si>
  <si>
    <t>811281340</t>
  </si>
  <si>
    <t>https://podminky.urs.cz/item/CS_URS_2025_02/998713102</t>
  </si>
  <si>
    <t>721</t>
  </si>
  <si>
    <t>Zdravotechnika - vnitřní kanalizace</t>
  </si>
  <si>
    <t>721233112</t>
  </si>
  <si>
    <t>Střešní vtoky (vpusti) polypropylenové (PP) pro ploché střechy s odtokem svislým standardní svěrná příruba DN 110</t>
  </si>
  <si>
    <t>1255636511</t>
  </si>
  <si>
    <t>https://podminky.urs.cz/item/CS_URS_2025_02/721233112</t>
  </si>
  <si>
    <t>721233114.R</t>
  </si>
  <si>
    <t>Střešní vtoky (vpusti) polypropylenové (PP) pro ploché střechy s odtokem svislým DN 160</t>
  </si>
  <si>
    <t>1926240580</t>
  </si>
  <si>
    <t>https://podminky.urs.cz/item/CS_URS_2024_02/721233114.R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</si>
  <si>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</si>
  <si>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</si>
  <si>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-2018035752</t>
  </si>
  <si>
    <t>https://podminky.urs.cz/item/CS_URS_2025_02/998721122</t>
  </si>
  <si>
    <t>762</t>
  </si>
  <si>
    <t>Konstrukce tesařské</t>
  </si>
  <si>
    <t>762951003</t>
  </si>
  <si>
    <t>Montáž terasy podkladního roštu, z profilů dřevěných, osové vzdálenosti podpěr přes 420 do 550 mm</t>
  </si>
  <si>
    <t>1216684795</t>
  </si>
  <si>
    <t>https://podminky.urs.cz/item/CS_URS_2025_02/762951003</t>
  </si>
  <si>
    <t>61198144</t>
  </si>
  <si>
    <t>hranol terasový dřevěný modřín BSH 40x70mm</t>
  </si>
  <si>
    <t>547417240</t>
  </si>
  <si>
    <t>762952014</t>
  </si>
  <si>
    <t>Montáž terasy nášlapné vrstvy z prken z dřevin tvrdých nebo neobyčejně tvrdých, s broušením, omytím a kartáčováním, bez povrchové úpravy, spojovaných šroubováním, šířky přes 135 mm</t>
  </si>
  <si>
    <t>298596605</t>
  </si>
  <si>
    <t>https://podminky.urs.cz/item/CS_URS_2025_02/762952014</t>
  </si>
  <si>
    <t>61198127</t>
  </si>
  <si>
    <t>profil terasový dřevěný modřín š 145mm tl 34mm</t>
  </si>
  <si>
    <t>1137581985</t>
  </si>
  <si>
    <t>762953002</t>
  </si>
  <si>
    <t>Montáž terasy nátěr dřevěných teras olejem, včetně očištění dvojnásobně</t>
  </si>
  <si>
    <t>1018971977</t>
  </si>
  <si>
    <t>https://podminky.urs.cz/item/CS_URS_2025_02/762953002</t>
  </si>
  <si>
    <t>998762121</t>
  </si>
  <si>
    <t>Přesun hmot pro konstrukce tesařské stanovený z hmotnosti přesunovaného materiálu vodorovná dopravní vzdálenost do 50 m ruční (bez užití mechanizace) v objektech výšky do 6 m</t>
  </si>
  <si>
    <t>687591845</t>
  </si>
  <si>
    <t>https://podminky.urs.cz/item/CS_URS_2025_02/998762121</t>
  </si>
  <si>
    <t>767330112</t>
  </si>
  <si>
    <t>Montáž tubusových světlovodů kopule s lemováním plochá střecha</t>
  </si>
  <si>
    <t>1980133916</t>
  </si>
  <si>
    <t>https://podminky.urs.cz/item/CS_URS_2025_02/767330112</t>
  </si>
  <si>
    <t>55381338</t>
  </si>
  <si>
    <t>světlovod pro plochou střechu s křišťálovou kopulí, stropním difuzérem, tubus dl 625mm D 200mm</t>
  </si>
  <si>
    <t>-26273774</t>
  </si>
  <si>
    <t>55381339</t>
  </si>
  <si>
    <t>světlovod pro plochou střechu s křišťálovou kopulí, stropním difuzérem, tubus dl 625mm D 300mm</t>
  </si>
  <si>
    <t>-948879840</t>
  </si>
  <si>
    <t>998767122</t>
  </si>
  <si>
    <t>Přesun hmot pro zámečnické konstrukce stanovený z hmotnosti přesunovaného materiálu vodorovná dopravní vzdálenost do 50 m ruční (bez užití mechanizace) v objektech výšky přes 6 do 12 m</t>
  </si>
  <si>
    <t>-1123012828</t>
  </si>
  <si>
    <t>https://podminky.urs.cz/item/CS_URS_2025_02/998767122</t>
  </si>
  <si>
    <t>2025-109-2B-07 - Podlahy</t>
  </si>
  <si>
    <t xml:space="preserve">    63 - Podlahy a podlahové konstrukce</t>
  </si>
  <si>
    <t xml:space="preserve">    95 - Různé dokončovací konstrukce a práce pozemních staveb</t>
  </si>
  <si>
    <t xml:space="preserve">    714 - Akustická a protiotřesová opatření</t>
  </si>
  <si>
    <t xml:space="preserve">    771 - Podlahy z dlaždic- 251,58 m2</t>
  </si>
  <si>
    <t xml:space="preserve">    776 - Podlahy povlakové - 475,45 m2 -bude upřesněno s investorem</t>
  </si>
  <si>
    <t>63</t>
  </si>
  <si>
    <t>Podlahy a podlahové konstrukce</t>
  </si>
  <si>
    <t>632441215</t>
  </si>
  <si>
    <t>Potěr anhydritový samonivelační litý tř. C 20, tl. přes 45 do 50 mm</t>
  </si>
  <si>
    <t>2127430059</t>
  </si>
  <si>
    <t>https://podminky.urs.cz/item/CS_URS_2025_02/632441215</t>
  </si>
  <si>
    <t>632441291</t>
  </si>
  <si>
    <t>Potěr anhydritový samonivelační litý Příplatek k cenám za každých dalších i započatých 5 mm tloušťky přes 50 mm tř. C 20</t>
  </si>
  <si>
    <t>-425640102</t>
  </si>
  <si>
    <t>https://podminky.urs.cz/item/CS_URS_2025_02/632441291</t>
  </si>
  <si>
    <t>95</t>
  </si>
  <si>
    <t>Různé dokončovací konstrukce a práce pozemních staveb</t>
  </si>
  <si>
    <t>952902121</t>
  </si>
  <si>
    <t>Čištění budov při provádění oprav a udržovacích prací podlah drsných nebo chodníků zametením</t>
  </si>
  <si>
    <t>855701301</t>
  </si>
  <si>
    <t>https://podminky.urs.cz/item/CS_URS_2025_02/952902121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</si>
  <si>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</si>
  <si>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</si>
  <si>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286162436</t>
  </si>
  <si>
    <t>https://podminky.urs.cz/item/CS_URS_2025_02/998018001</t>
  </si>
  <si>
    <t>713121111</t>
  </si>
  <si>
    <t>Montáž tepelné izolace podlah rohožemi, pásy, deskami, dílci, bloky (izolační materiál ve specifikaci) kladenými volně jednovrstvá</t>
  </si>
  <si>
    <t>957266449</t>
  </si>
  <si>
    <t>https://podminky.urs.cz/item/CS_URS_2025_02/713121111</t>
  </si>
  <si>
    <t>1421012435</t>
  </si>
  <si>
    <t>Tepelná izolace tuhé fenolické pěny, oboustranně potažená textilií na bázi skla 70 mm (4,32 m2/bal.)</t>
  </si>
  <si>
    <t>808860523</t>
  </si>
  <si>
    <t>713191132</t>
  </si>
  <si>
    <t>Montáž tepelné izolace stavebních konstrukcí - doplňky a konstrukční součásti podlah, stropů vrchem nebo střech překrytí fólií separační z PE</t>
  </si>
  <si>
    <t>-1716813004</t>
  </si>
  <si>
    <t>https://podminky.urs.cz/item/CS_URS_2025_02/713191132</t>
  </si>
  <si>
    <t>69334120.R</t>
  </si>
  <si>
    <t xml:space="preserve">fólie dělící   PE tl 0,2mm</t>
  </si>
  <si>
    <t>1320787140</t>
  </si>
  <si>
    <t>998713111</t>
  </si>
  <si>
    <t>Přesun hmot pro izolace tepelné stanovený z hmotnosti přesunovaného materiálu vodorovná dopravní vzdálenost do 50 m s omezením mechanizace v objektech výšky do 6 m</t>
  </si>
  <si>
    <t>-1509533971</t>
  </si>
  <si>
    <t>https://podminky.urs.cz/item/CS_URS_2025_02/998713111</t>
  </si>
  <si>
    <t>714</t>
  </si>
  <si>
    <t>Akustická a protiotřesová opatření</t>
  </si>
  <si>
    <t>714183002.1</t>
  </si>
  <si>
    <t>Montáž pohltivých a konstrukčních součástí desek izolačních na sraz volně stropů nebo stěn</t>
  </si>
  <si>
    <t>-1785128673</t>
  </si>
  <si>
    <t>https://podminky.urs.cz/item/CS_URS_2025_02/714183002.1</t>
  </si>
  <si>
    <t>28376555</t>
  </si>
  <si>
    <t>deska polystyrénová pro snížení kročejového hluku (max. zatížení 4 kN/m2) tl 50mm</t>
  </si>
  <si>
    <t>-2026632076</t>
  </si>
  <si>
    <t>998714121</t>
  </si>
  <si>
    <t>Přesun hmot pro akustická a protiotřesová opatření stanovený z hmotnosti přesunovaného materiálu vodorovná dopravní vzdálenost do 50 m ruční (bez užití mechanizace) v objektech výšky do 6 m</t>
  </si>
  <si>
    <t>744371163</t>
  </si>
  <si>
    <t>https://podminky.urs.cz/item/CS_URS_2025_02/998714121</t>
  </si>
  <si>
    <t>771</t>
  </si>
  <si>
    <t>Podlahy z dlaždic- 251,58 m2</t>
  </si>
  <si>
    <t>771111011</t>
  </si>
  <si>
    <t>Příprava podkladu před provedením dlažby vysátí podlah</t>
  </si>
  <si>
    <t>-1031020079</t>
  </si>
  <si>
    <t>https://podminky.urs.cz/item/CS_URS_2025_02/771111011</t>
  </si>
  <si>
    <t>771121011</t>
  </si>
  <si>
    <t>Příprava podkladu před provedením dlažby nátěr penetrační na podlahu</t>
  </si>
  <si>
    <t>-996469872</t>
  </si>
  <si>
    <t>https://podminky.urs.cz/item/CS_URS_2025_02/771121011</t>
  </si>
  <si>
    <t>771121021</t>
  </si>
  <si>
    <t>Příprava podkladu před provedením dlažby broušení podlah nového podkladu anhydritového</t>
  </si>
  <si>
    <t>1761594862</t>
  </si>
  <si>
    <t>https://podminky.urs.cz/item/CS_URS_2025_02/771121021</t>
  </si>
  <si>
    <t>771121031</t>
  </si>
  <si>
    <t>Příprava podkladu před provedením dlažby broušení schodišť nového podkladu anhydritového</t>
  </si>
  <si>
    <t>1050808509</t>
  </si>
  <si>
    <t>https://podminky.urs.cz/item/CS_URS_2025_02/771121031</t>
  </si>
  <si>
    <t>771274113</t>
  </si>
  <si>
    <t>Montáž obkladů schodišť z dlaždic keramických lepených cementovým flexibilním lepidlem stupnic hladkých, šířky přes 250 do 300 mm</t>
  </si>
  <si>
    <t>-38322962</t>
  </si>
  <si>
    <t>https://podminky.urs.cz/item/CS_URS_2025_02/771274113</t>
  </si>
  <si>
    <t>59761085</t>
  </si>
  <si>
    <t>schodovka keramická mrazuvzdorná R9/A povrch hladký/matný tl do 10mm š přes 250 do 300mm dl do 300mm</t>
  </si>
  <si>
    <t>-237849585</t>
  </si>
  <si>
    <t>771274232</t>
  </si>
  <si>
    <t>Montáž obkladů schodišť z dlaždic keramických lepených cementovým flexibilním lepidlem podstupnic hladkých, výšky přes 150 do 200 mm</t>
  </si>
  <si>
    <t>1889027887</t>
  </si>
  <si>
    <t>https://podminky.urs.cz/item/CS_URS_2025_02/771274232</t>
  </si>
  <si>
    <t>59761137</t>
  </si>
  <si>
    <t>dlažba keramická slinutá mrazuvzdorná povrch hladký/matný tl do 10mm přes 6 do 9ks/m2</t>
  </si>
  <si>
    <t>-403228819</t>
  </si>
  <si>
    <t>771574415</t>
  </si>
  <si>
    <t>Montáž podlah z dlaždic keramických lepených cementovým flexibilním lepidlem hladkých, tloušťky do 10 mm přes 6 do 9 ks/m2</t>
  </si>
  <si>
    <t>-1200028625</t>
  </si>
  <si>
    <t>https://podminky.urs.cz/item/CS_URS_2025_02/771574415</t>
  </si>
  <si>
    <t>59761176</t>
  </si>
  <si>
    <t>dlažba keramická nemrazuvzdorná R9 povrch hladký/matný tl do 10mm přes 6 do 9ks/m2</t>
  </si>
  <si>
    <t>-530092487</t>
  </si>
  <si>
    <t>771591112</t>
  </si>
  <si>
    <t>Izolace podlahy pod dlažbu nátěrem nebo stěrkou ve dvou vrstvách</t>
  </si>
  <si>
    <t>27070481</t>
  </si>
  <si>
    <t>https://podminky.urs.cz/item/CS_URS_2025_02/771591112</t>
  </si>
  <si>
    <t>998771111</t>
  </si>
  <si>
    <t>Přesun hmot pro podlahy z dlaždic stanovený z hmotnosti přesunovaného materiálu vodorovná dopravní vzdálenost do 50 m s omezením mechanizace v objektech výšky do 6 m</t>
  </si>
  <si>
    <t>195520116</t>
  </si>
  <si>
    <t>https://podminky.urs.cz/item/CS_URS_2025_02/998771111</t>
  </si>
  <si>
    <t>776</t>
  </si>
  <si>
    <t>Podlahy povlakové - 475,45 m2 -bude upřesněno s investorem</t>
  </si>
  <si>
    <t>776111311</t>
  </si>
  <si>
    <t>Příprava podkladu povlakových podlah a stěn vysátí podlah</t>
  </si>
  <si>
    <t>-1447237125</t>
  </si>
  <si>
    <t>https://podminky.urs.cz/item/CS_URS_2025_02/776111311</t>
  </si>
  <si>
    <t>776141112</t>
  </si>
  <si>
    <t>Příprava podkladu povlakových podlah a stěn vyrovnání samonivelační stěrkou podlah pevnosti 20 MPa, tloušťky přes 3 do 5 mm</t>
  </si>
  <si>
    <t>-1211933002</t>
  </si>
  <si>
    <t>https://podminky.urs.cz/item/CS_URS_2025_02/776141112</t>
  </si>
  <si>
    <t>776231111</t>
  </si>
  <si>
    <t>Montáž podlahovin z vinylu lepením lamel nebo čtverců standardním lepidlem</t>
  </si>
  <si>
    <t>1954231265</t>
  </si>
  <si>
    <t>https://podminky.urs.cz/item/CS_URS_2025_02/776231111</t>
  </si>
  <si>
    <t>28411052</t>
  </si>
  <si>
    <t>Role vinylový homogenní úprava PUR třída zátěže 34/43, hořlavost Bfl S1, 2500g/m2, tl 2,0mm, R9</t>
  </si>
  <si>
    <t>-189340570</t>
  </si>
  <si>
    <t>776991121</t>
  </si>
  <si>
    <t>Ostatní práce údržba nových podlahovin po pokládce čištění základní</t>
  </si>
  <si>
    <t>1056389041</t>
  </si>
  <si>
    <t>https://podminky.urs.cz/item/CS_URS_2025_02/776991121</t>
  </si>
  <si>
    <t>998776112</t>
  </si>
  <si>
    <t>Přesun hmot pro podlahy povlakové stanovený z hmotnosti přesunovaného materiálu vodorovná dopravní vzdálenost do 50 m s omezením mechanizace v objektech výšky přes 6 do 12 m</t>
  </si>
  <si>
    <t>-1162514929</t>
  </si>
  <si>
    <t>https://podminky.urs.cz/item/CS_URS_2025_02/998776112</t>
  </si>
  <si>
    <t>2025-109-2B-08 - Otvorové výplně - okna, dveře</t>
  </si>
  <si>
    <t xml:space="preserve">    64 - Osazování výplní otvorů</t>
  </si>
  <si>
    <t xml:space="preserve">    766 - Konstrukce truhlářské - dveře protipožární - bude upřesněno s investorem</t>
  </si>
  <si>
    <t xml:space="preserve">    766-1 - Konstrukce truhlářské- dveře vnitřní - bude upřesněno s investorem</t>
  </si>
  <si>
    <t xml:space="preserve">    766-2 - Konstrukce truhlářské- dveře vchodové - bude upřesněno s investorem</t>
  </si>
  <si>
    <t xml:space="preserve">    766-4 - Konstrukce truhlářské- okna - bude upřesněno s investorem</t>
  </si>
  <si>
    <t>64</t>
  </si>
  <si>
    <t>Osazování výplní otvorů</t>
  </si>
  <si>
    <t>642942611</t>
  </si>
  <si>
    <t>Osazování zárubní nebo rámů kovových dveřních lisovaných nebo z úhelníků bez dveřních křídel na montážní pěnu, plochy otvoru do 2,5 m2</t>
  </si>
  <si>
    <t>-1836334251</t>
  </si>
  <si>
    <t>https://podminky.urs.cz/item/CS_URS_2025_02/642942611</t>
  </si>
  <si>
    <t>55331486</t>
  </si>
  <si>
    <t>zárubeň jednokřídlá ocelová pro zdění tl stěny 110-150mm rozměru 700/1970, 2100mm</t>
  </si>
  <si>
    <t>1582963291</t>
  </si>
  <si>
    <t>55331487</t>
  </si>
  <si>
    <t>zárubeň jednokřídlá ocelová pro zdění tl stěny 110-150mm rozměru 800/1970, 2100mm</t>
  </si>
  <si>
    <t>425321412</t>
  </si>
  <si>
    <t>55331496</t>
  </si>
  <si>
    <t>zárubeň jednokřídlá ocelová pro zdění tl stěny 210-250mm rozměru 700/1970, 2100mm</t>
  </si>
  <si>
    <t>-1326804517</t>
  </si>
  <si>
    <t>55331497</t>
  </si>
  <si>
    <t>zárubeň jednokřídlá ocelová pro zdění tl stěny 210-250mm rozměru 800/1970, 2100mm</t>
  </si>
  <si>
    <t>-1743426835</t>
  </si>
  <si>
    <t>642942721</t>
  </si>
  <si>
    <t>Osazování zárubní nebo rámů kovových dveřních lisovaných nebo z úhelníků bez dveřních křídel na montážní pěnu, plochy otvoru přes 2,5 do 4,5 m2</t>
  </si>
  <si>
    <t>1942785540</t>
  </si>
  <si>
    <t>https://podminky.urs.cz/item/CS_URS_2025_02/642942721</t>
  </si>
  <si>
    <t>55331754.1</t>
  </si>
  <si>
    <t>zárubeň dvoukřídlá ocelová pro zdění tl stěny 210-250mm rozměru 18600/1970, 2100mm</t>
  </si>
  <si>
    <t>63682071</t>
  </si>
  <si>
    <t>642945111</t>
  </si>
  <si>
    <t>Osazování ocelových zárubní protipožárních nebo protiplynových dveří do vynechaného otvoru, s obetonováním, dveří jednokřídlových do 2,5 m2</t>
  </si>
  <si>
    <t>-477839279</t>
  </si>
  <si>
    <t>https://podminky.urs.cz/item/CS_URS_2025_02/642945111</t>
  </si>
  <si>
    <t>55331562</t>
  </si>
  <si>
    <t>zárubeň jednokřídlá ocelová pro zdění s protipožární úpravou tl stěny 110-150mm rozměru 800/1970, 2100mm</t>
  </si>
  <si>
    <t>330861995</t>
  </si>
  <si>
    <t>55331563</t>
  </si>
  <si>
    <t>zárubeň jednokřídlá ocelová pro zdění s protipožární úpravou tl stěny 110-150mm rozměru 900/1970, 2100mm</t>
  </si>
  <si>
    <t>-635167429</t>
  </si>
  <si>
    <t>55331564.1</t>
  </si>
  <si>
    <t>zárubeň jednokřídlá ocelová pro zdění s protipožární úpravou tl stěny 110-150mm rozměru 1000/1970, 2100mm</t>
  </si>
  <si>
    <t>-540702527</t>
  </si>
  <si>
    <t>55331572</t>
  </si>
  <si>
    <t>zárubeň jednokřídlá ocelová pro zdění s protipožární úpravou tl stěny 210-250mm rozměru 800/1970, 2100mm</t>
  </si>
  <si>
    <t>-195084896</t>
  </si>
  <si>
    <t>642945112</t>
  </si>
  <si>
    <t>Osazování ocelových zárubní protipožárních nebo protiplynových dveří do vynechaného otvoru, s obetonováním, dveří dvoukřídlových přes 2,5 do 6,5 m2</t>
  </si>
  <si>
    <t>1939417919</t>
  </si>
  <si>
    <t>https://podminky.urs.cz/item/CS_URS_2025_02/642945112</t>
  </si>
  <si>
    <t>55331769.1</t>
  </si>
  <si>
    <t>zárubeň dvoukřídlá ocelová pro zdění s protipožární úpravou tl stěny 210-250mm rozměru 1500/1970, 2400mm</t>
  </si>
  <si>
    <t>1799925179</t>
  </si>
  <si>
    <t>55331772.1</t>
  </si>
  <si>
    <t>zárubeň dvoukřídlá ocelová pro zdění s protipožární úpravou tl stěny 260-300mm rozměru 1800/1970, 2400mm</t>
  </si>
  <si>
    <t>998770561</t>
  </si>
  <si>
    <t>627092300</t>
  </si>
  <si>
    <t>763181311</t>
  </si>
  <si>
    <t>Výplně otvorů konstrukcí ze sádrokartonových desek montáž zárubně kovové s konstrukcí jednokřídlové</t>
  </si>
  <si>
    <t>1459499047</t>
  </si>
  <si>
    <t>https://podminky.urs.cz/item/CS_URS_2025_02/763181311</t>
  </si>
  <si>
    <t>55331594</t>
  </si>
  <si>
    <t>zárubeň jednokřídlá ocelová pro sádrokartonové příčky tl stěny 110-150mm rozměru 700/1970, 2100mm</t>
  </si>
  <si>
    <t>1755653815</t>
  </si>
  <si>
    <t>55331595</t>
  </si>
  <si>
    <t>zárubeň jednokřídlá ocelová pro sádrokartonové příčky tl stěny 110-150mm rozměru 800/1970, 2100mm</t>
  </si>
  <si>
    <t>2136928087</t>
  </si>
  <si>
    <t>1603266566</t>
  </si>
  <si>
    <t>766</t>
  </si>
  <si>
    <t>Konstrukce truhlářské - dveře protipožární - bude upřesněno s investorem</t>
  </si>
  <si>
    <t>766660021</t>
  </si>
  <si>
    <t>Montáž dveřních křídel dřevěných nebo plastových otevíravých do ocelové zárubně protipožárních jednokřídlových, šířky do 800 mm</t>
  </si>
  <si>
    <t>-1312673257</t>
  </si>
  <si>
    <t>https://podminky.urs.cz/item/CS_URS_2025_02/766660021</t>
  </si>
  <si>
    <t>61162098</t>
  </si>
  <si>
    <t>dveře jednokřídlé dřevotřískové protipožární EI (EW) 30 D3 povrch laminátový plné 800x1970-2100mm</t>
  </si>
  <si>
    <t>-25206171</t>
  </si>
  <si>
    <t>766660022</t>
  </si>
  <si>
    <t>Montáž dveřních křídel dřevěných nebo plastových otevíravých do ocelové zárubně protipožárních jednokřídlových, šířky přes 800 mm</t>
  </si>
  <si>
    <t>-1764137818</t>
  </si>
  <si>
    <t>https://podminky.urs.cz/item/CS_URS_2025_02/766660022</t>
  </si>
  <si>
    <t>61165314</t>
  </si>
  <si>
    <t>dveře jednokřídlé dřevotřískové protipožární EI (EW) 30 D3 povrch laminátový plné 900x1970-2100mm</t>
  </si>
  <si>
    <t>1927292403</t>
  </si>
  <si>
    <t>61162100</t>
  </si>
  <si>
    <t>dveře jednokřídlé dřevotřískové protipožární EI (EW) 30 D3 povrch laminátový plné 1000x1970-2100mm</t>
  </si>
  <si>
    <t>-1574558271</t>
  </si>
  <si>
    <t>766660031</t>
  </si>
  <si>
    <t>Montáž dveřních křídel dřevěných nebo plastových otevíravých do ocelové zárubně protipožárních dvoukřídlových jakékoliv šířky</t>
  </si>
  <si>
    <t>-934346490</t>
  </si>
  <si>
    <t>https://podminky.urs.cz/item/CS_URS_2025_02/766660031</t>
  </si>
  <si>
    <t>61162128.1</t>
  </si>
  <si>
    <t>dveře dvoukřídlé dřevotřískové protipožární EI (EW) 30 D3 povrch laminátový plné 1500x1970-2100mm</t>
  </si>
  <si>
    <t>-1726002668</t>
  </si>
  <si>
    <t>61162130</t>
  </si>
  <si>
    <t>dveře dvoukřídlé dřevotřískové protipožární EI (EW) 30 D3 povrch laminátový plné 1800x1970-2100mm</t>
  </si>
  <si>
    <t>674766187</t>
  </si>
  <si>
    <t>766660729</t>
  </si>
  <si>
    <t>Montáž dveřních doplňků dveřního kování interiérového štítku s klikou</t>
  </si>
  <si>
    <t>-504921077</t>
  </si>
  <si>
    <t>https://podminky.urs.cz/item/CS_URS_2025_02/766660729</t>
  </si>
  <si>
    <t>54914123</t>
  </si>
  <si>
    <t>dveřní kování interiérové rozetové klika/klika</t>
  </si>
  <si>
    <t>1446464060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</si>
  <si>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</si>
  <si>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</si>
  <si>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2005973078</t>
  </si>
  <si>
    <t>https://podminky.urs.cz/item/CS_URS_2025_02/998766121</t>
  </si>
  <si>
    <t>766-1</t>
  </si>
  <si>
    <t>Konstrukce truhlářské- dveře vnitřní - bude upřesněno s investorem</t>
  </si>
  <si>
    <t>766660001</t>
  </si>
  <si>
    <t>Montáž dveřních křídel dřevěných nebo plastových otevíravých do ocelové zárubně povrchově upravených jednokřídlových, šířky do 800 mm</t>
  </si>
  <si>
    <t>2110357478</t>
  </si>
  <si>
    <t>https://podminky.urs.cz/item/CS_URS_2025_02/766660001</t>
  </si>
  <si>
    <t>61162085</t>
  </si>
  <si>
    <t>dveře jednokřídlé dřevotřískové povrch laminátový plné 700x1970-2100mm</t>
  </si>
  <si>
    <t>237117037</t>
  </si>
  <si>
    <t>61162086</t>
  </si>
  <si>
    <t>dveře jednokřídlé dřevotřískové povrch laminátový plné 800x1970-2100mm</t>
  </si>
  <si>
    <t>867201218</t>
  </si>
  <si>
    <t>-102897307</t>
  </si>
  <si>
    <t>756663744</t>
  </si>
  <si>
    <t>901960193</t>
  </si>
  <si>
    <t>766-2</t>
  </si>
  <si>
    <t>Konstrukce truhlářské- dveře vchodové - bude upřesněno s investorem</t>
  </si>
  <si>
    <t>766660411</t>
  </si>
  <si>
    <t>Montáž vchodových dveří včetně rámu do zdiva jednokřídlových bez nadsvětlíku</t>
  </si>
  <si>
    <t>826140773</t>
  </si>
  <si>
    <t>https://podminky.urs.cz/item/CS_URS_2025_02/766660411</t>
  </si>
  <si>
    <t>61140504</t>
  </si>
  <si>
    <t>dveře jednokřídlé plastové bílé prosklené max rozměru otvoru 2,42m2 bezpečnostní třídy RC2</t>
  </si>
  <si>
    <t>-2006360942</t>
  </si>
  <si>
    <t>766660451</t>
  </si>
  <si>
    <t>Montáž vchodových dveří včetně rámu do zdiva dvoukřídlových bez nadsvětlíku</t>
  </si>
  <si>
    <t>2049439424</t>
  </si>
  <si>
    <t>https://podminky.urs.cz/item/CS_URS_2025_02/766660451</t>
  </si>
  <si>
    <t>61140510</t>
  </si>
  <si>
    <t>dveře dvoukřídlé plastové bílé prosklené max rozměru otvoru 4,84m2 bezpečnostní třídy RC2</t>
  </si>
  <si>
    <t>982388237</t>
  </si>
  <si>
    <t>766660733</t>
  </si>
  <si>
    <t>Montáž dveřních doplňků dveřního kování bezpečnostního štítku s klikou</t>
  </si>
  <si>
    <t>-1125583865</t>
  </si>
  <si>
    <t>https://podminky.urs.cz/item/CS_URS_2025_02/766660733</t>
  </si>
  <si>
    <t>54914129</t>
  </si>
  <si>
    <t>dveřní kování bezpečnostní RC2 klika/klika lakovaný nerez</t>
  </si>
  <si>
    <t>-1226986408</t>
  </si>
  <si>
    <t>-946083751</t>
  </si>
  <si>
    <t>766-4</t>
  </si>
  <si>
    <t>Konstrukce truhlářské- okna - bude upřesněno s investorem</t>
  </si>
  <si>
    <t>766622131</t>
  </si>
  <si>
    <t>Montáž oken plastových včetně montáže rámu plochy přes 1 m2 otevíravých do zdiva, výšky do 1,5 m</t>
  </si>
  <si>
    <t>27056524</t>
  </si>
  <si>
    <t>https://podminky.urs.cz/item/CS_URS_2025_02/766622131</t>
  </si>
  <si>
    <t>61140052</t>
  </si>
  <si>
    <t>okno plastové otevíravé/sklopné trojsklo přes plochu 1m2 do v 1,5m</t>
  </si>
  <si>
    <t>8900541</t>
  </si>
  <si>
    <t>766622132</t>
  </si>
  <si>
    <t>Montáž oken plastových včetně montáže rámu plochy přes 1 m2 otevíravých do zdiva, výšky přes 1,5 do 2,5 m</t>
  </si>
  <si>
    <t>679565663</t>
  </si>
  <si>
    <t>https://podminky.urs.cz/item/CS_URS_2025_02/766622132</t>
  </si>
  <si>
    <t>61140054</t>
  </si>
  <si>
    <t>okno plastové otevíravé/sklopné trojsklo přes plochu 1m2 v 1,5-2,5m</t>
  </si>
  <si>
    <t>-1916699603</t>
  </si>
  <si>
    <t>766622216</t>
  </si>
  <si>
    <t>Montáž oken plastových plochy do 1 m2 včetně montáže rámu otevíravých do zdiva</t>
  </si>
  <si>
    <t>-1470347747</t>
  </si>
  <si>
    <t>https://podminky.urs.cz/item/CS_URS_2025_02/766622216</t>
  </si>
  <si>
    <t>61140050</t>
  </si>
  <si>
    <t>okno plastové otevíravé/sklopné trojsklo do plochy 1m2</t>
  </si>
  <si>
    <t>-1696274275</t>
  </si>
  <si>
    <t>766694116</t>
  </si>
  <si>
    <t>Montáž ostatních truhlářských konstrukcí parapetních desek dřevěných nebo plastových šířky do 300 mm</t>
  </si>
  <si>
    <t>962131464</t>
  </si>
  <si>
    <t>https://podminky.urs.cz/item/CS_URS_2025_02/766694116</t>
  </si>
  <si>
    <t>61144401</t>
  </si>
  <si>
    <t>parapet plastový vnitřní š 250mm</t>
  </si>
  <si>
    <t>159324914</t>
  </si>
  <si>
    <t>61144019</t>
  </si>
  <si>
    <t>koncovka k parapetu plastovému vnitřnímu 1 pár</t>
  </si>
  <si>
    <t>sada</t>
  </si>
  <si>
    <t>626010002</t>
  </si>
  <si>
    <t>766691510</t>
  </si>
  <si>
    <t>Montáž ostatních truhlářských konstrukcí těsnění oken nebo balkónových dveří ve styku křídel s okenním rámem polyuretanovou páskou</t>
  </si>
  <si>
    <t>777893265</t>
  </si>
  <si>
    <t>https://podminky.urs.cz/item/CS_URS_2025_02/766691510</t>
  </si>
  <si>
    <t>59071110</t>
  </si>
  <si>
    <t>páska okenní těsnící PUR jednostranně lepící impregnovaná 1,5-3x10mm</t>
  </si>
  <si>
    <t>-1919369893</t>
  </si>
  <si>
    <t>-1781274382</t>
  </si>
  <si>
    <t>767651111</t>
  </si>
  <si>
    <t>Montáž vrat garážových nebo průmyslových sekčních zajížděcích pod strop, plochy do 6 m2</t>
  </si>
  <si>
    <t>-2026776939</t>
  </si>
  <si>
    <t>https://podminky.urs.cz/item/CS_URS_2025_02/767651111</t>
  </si>
  <si>
    <t>55345868.1</t>
  </si>
  <si>
    <t>vrata garážová sekční z ocelových lamel, zateplená PUR tl 42mm 2,5x2,4 m</t>
  </si>
  <si>
    <t>1806597092</t>
  </si>
  <si>
    <t>767651121</t>
  </si>
  <si>
    <t>Montáž vrat garážových nebo průmyslových příslušenství sekčních vrat kliky se zámkem pro ruční otevírání</t>
  </si>
  <si>
    <t>-98807431</t>
  </si>
  <si>
    <t>https://podminky.urs.cz/item/CS_URS_2025_02/767651121</t>
  </si>
  <si>
    <t>55345889</t>
  </si>
  <si>
    <t>pohon garážových vrat ruční klika se zámkem chrom sada</t>
  </si>
  <si>
    <t>1728051843</t>
  </si>
  <si>
    <t>61</t>
  </si>
  <si>
    <t>767651126</t>
  </si>
  <si>
    <t>Montáž vrat garážových nebo průmyslových příslušenství sekčních vrat elektrického pohonu</t>
  </si>
  <si>
    <t>-886906936</t>
  </si>
  <si>
    <t>https://podminky.urs.cz/item/CS_URS_2025_02/767651126</t>
  </si>
  <si>
    <t>62</t>
  </si>
  <si>
    <t>55345877</t>
  </si>
  <si>
    <t>pohon garážových sekčních a výklopných vrat o síle 800N max. 25 cyklů denně</t>
  </si>
  <si>
    <t>-1848872341</t>
  </si>
  <si>
    <t>767651131</t>
  </si>
  <si>
    <t>Montáž vrat garážových nebo průmyslových příslušenství sekčních vrat fotobuněk pro bezpečný chod</t>
  </si>
  <si>
    <t>pár</t>
  </si>
  <si>
    <t>-587156896</t>
  </si>
  <si>
    <t>https://podminky.urs.cz/item/CS_URS_2025_02/767651131</t>
  </si>
  <si>
    <t>40461020</t>
  </si>
  <si>
    <t>fotobuňka bezpečnostní infrazávora dosah do 30m</t>
  </si>
  <si>
    <t>-437897970</t>
  </si>
  <si>
    <t>65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</si>
  <si>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</si>
  <si>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</si>
  <si>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343142583</t>
  </si>
  <si>
    <t>https://podminky.urs.cz/item/CS_URS_2025_02/998767121</t>
  </si>
  <si>
    <t>2025-109-2B-09 - Vnitřní povrchy - omítky, obklady, malby</t>
  </si>
  <si>
    <t xml:space="preserve">    781 - Dokončovací práce - obklady- bude upřesněno s investorem</t>
  </si>
  <si>
    <t xml:space="preserve">    783 - Dokončovací práce - nátěry</t>
  </si>
  <si>
    <t xml:space="preserve">    784 - Dokončovací práce - malby</t>
  </si>
  <si>
    <t>952901111</t>
  </si>
  <si>
    <t>Vyčištění budov nebo objektů před předáním do užívání budov bytové nebo občanské výstavby, světlé výšky podlaží do 4 m</t>
  </si>
  <si>
    <t>-580035150</t>
  </si>
  <si>
    <t>https://podminky.urs.cz/item/CS_URS_2025_02/952901111</t>
  </si>
  <si>
    <t>505263013</t>
  </si>
  <si>
    <t>781</t>
  </si>
  <si>
    <t>Dokončovací práce - obklady- bude upřesněno s investorem</t>
  </si>
  <si>
    <t>781111011</t>
  </si>
  <si>
    <t>Příprava podkladu před provedením obkladu oprášení (ometení) stěny</t>
  </si>
  <si>
    <t>285535125</t>
  </si>
  <si>
    <t>https://podminky.urs.cz/item/CS_URS_2025_02/781111011</t>
  </si>
  <si>
    <t>781121011</t>
  </si>
  <si>
    <t>Příprava podkladu před provedením obkladu nátěr penetrační na stěnu</t>
  </si>
  <si>
    <t>-811642270</t>
  </si>
  <si>
    <t>https://podminky.urs.cz/item/CS_URS_2025_02/781121011</t>
  </si>
  <si>
    <t>781131112</t>
  </si>
  <si>
    <t>Izolace stěny pod obklad izolace nátěrem nebo stěrkou ve dvou vrstvách</t>
  </si>
  <si>
    <t>-538874220</t>
  </si>
  <si>
    <t>https://podminky.urs.cz/item/CS_URS_2025_02/781131112</t>
  </si>
  <si>
    <t>781151031</t>
  </si>
  <si>
    <t>Příprava podkladu před provedením obkladu celoplošné vyrovnání podkladu stěrkou, tloušťky 3 mm</t>
  </si>
  <si>
    <t>-974079401</t>
  </si>
  <si>
    <t>https://podminky.urs.cz/item/CS_URS_2025_02/781151031</t>
  </si>
  <si>
    <t>781472215</t>
  </si>
  <si>
    <t>Montáž keramických obkladů stěn lepených cementovým flexibilním lepidlem hladkých přes 6 do 9 ks/m2</t>
  </si>
  <si>
    <t>-28345408</t>
  </si>
  <si>
    <t>https://podminky.urs.cz/item/CS_URS_2025_02/781472215</t>
  </si>
  <si>
    <t>59761718</t>
  </si>
  <si>
    <t>obklad keramický nemrazuvzdorný povrch hladký/matný tl do 10mm přes 6 do 9ks/m2</t>
  </si>
  <si>
    <t>-2043874158</t>
  </si>
  <si>
    <t>781472291</t>
  </si>
  <si>
    <t>Montáž keramických obkladů stěn lepených cementovým flexibilním lepidlem Příplatek k cenám za plochu do 10 m2 jednotlivě</t>
  </si>
  <si>
    <t>4710516</t>
  </si>
  <si>
    <t>https://podminky.urs.cz/item/CS_URS_2025_02/781472291</t>
  </si>
  <si>
    <t>781495211</t>
  </si>
  <si>
    <t>Čištění vnitřních ploch po provedení obkladu stěn chemickými prostředky</t>
  </si>
  <si>
    <t>1309338048</t>
  </si>
  <si>
    <t>https://podminky.urs.cz/item/CS_URS_2025_02/781495211</t>
  </si>
  <si>
    <t>998781121</t>
  </si>
  <si>
    <t>Přesun hmot pro obklady keramické stanovený z hmotnosti přesunovaného materiálu vodorovná dopravní vzdálenost do 50 m ruční (bez užití mechanizace) v objektech výšky do 6 m</t>
  </si>
  <si>
    <t>2039390220</t>
  </si>
  <si>
    <t>https://podminky.urs.cz/item/CS_URS_2025_02/998781121</t>
  </si>
  <si>
    <t>783</t>
  </si>
  <si>
    <t>Dokončovací práce - nátěry</t>
  </si>
  <si>
    <t>783801401.1</t>
  </si>
  <si>
    <t>Příprava podkladu zdiva před provedením nátěru ometení</t>
  </si>
  <si>
    <t>1653738703</t>
  </si>
  <si>
    <t>783823101</t>
  </si>
  <si>
    <t>Penetrační nátěr omítek hladkých betonových povrchů akrylátový</t>
  </si>
  <si>
    <t>-179003311</t>
  </si>
  <si>
    <t>https://podminky.urs.cz/item/CS_URS_2025_02/783823101</t>
  </si>
  <si>
    <t>783822213</t>
  </si>
  <si>
    <t>Vyrovnání omítek před provedením nátěru celoplošné, tloušťky do 3 mm, stěrkou modifikovanou cementovou</t>
  </si>
  <si>
    <t>-410863675</t>
  </si>
  <si>
    <t>https://podminky.urs.cz/item/CS_URS_2025_02/783822213</t>
  </si>
  <si>
    <t>783827101.1</t>
  </si>
  <si>
    <t>Krycí (ochranný ) nátěr jednonásobný hladkých betonových povrchů - základní nátěr</t>
  </si>
  <si>
    <t>-1116205594</t>
  </si>
  <si>
    <t>284R1</t>
  </si>
  <si>
    <t>Základní nátěr pro velmi hutné povrchy a velmi pórovité povrchy (s pevností v tahu nižší než 1 N/mm2).1komponentní základní nátěr,</t>
  </si>
  <si>
    <t>l</t>
  </si>
  <si>
    <t>-1984021119</t>
  </si>
  <si>
    <t>783827401.1</t>
  </si>
  <si>
    <t>Krycí dvojnásobný akrylátový nátěr hladkých betonových povrchů</t>
  </si>
  <si>
    <t>733879885</t>
  </si>
  <si>
    <t>284R2</t>
  </si>
  <si>
    <t xml:space="preserve">Krycí nátěr pro velmi hutné povrchy a velmi pórovité povrchy-1komponentní, vodou ředitelný, flexibilní nátěr na bázi akrylátové disperze pro ochranu a barevné sjednocení </t>
  </si>
  <si>
    <t>1582234740</t>
  </si>
  <si>
    <t>784</t>
  </si>
  <si>
    <t>Dokončovací práce - malby</t>
  </si>
  <si>
    <t>784111001</t>
  </si>
  <si>
    <t>Oprášení (ometení) podkladu v místnostech výšky do 3,80 m</t>
  </si>
  <si>
    <t>425270272</t>
  </si>
  <si>
    <t>https://podminky.urs.cz/item/CS_URS_2025_02/784111001</t>
  </si>
  <si>
    <t>784171101</t>
  </si>
  <si>
    <t>Zakrytí nemalovaných ploch (materiál ve specifikaci) včetně pozdějšího odkrytí podlah</t>
  </si>
  <si>
    <t>-326382297</t>
  </si>
  <si>
    <t>https://podminky.urs.cz/item/CS_URS_2025_02/784171101</t>
  </si>
  <si>
    <t>581248440</t>
  </si>
  <si>
    <t>fólie pro malířské potřeby zakrývací tl 25µ 4x5m</t>
  </si>
  <si>
    <t>-832868662</t>
  </si>
  <si>
    <t>784171111</t>
  </si>
  <si>
    <t>Zakrytí nemalovaných ploch (materiál ve specifikaci) včetně pozdějšího odkrytí svislých ploch např. stěn, oken, dveří v místnostech výšky do 3,80</t>
  </si>
  <si>
    <t>-709620739</t>
  </si>
  <si>
    <t>https://podminky.urs.cz/item/CS_URS_2025_02/784171111</t>
  </si>
  <si>
    <t>-2087828033</t>
  </si>
  <si>
    <t>784181111</t>
  </si>
  <si>
    <t>Penetrace podkladu jednonásobná základní silikátová bezbarvá v místnostech výšky do 3,80 m</t>
  </si>
  <si>
    <t>-877940109</t>
  </si>
  <si>
    <t>https://podminky.urs.cz/item/CS_URS_2025_02/784181111</t>
  </si>
  <si>
    <t>784191001</t>
  </si>
  <si>
    <t>Čištění vnitřních ploch hrubý úklid po provedení malířských prací omytím oken nebo balkonových dveří jednoduchých</t>
  </si>
  <si>
    <t>-1297990960</t>
  </si>
  <si>
    <t>https://podminky.urs.cz/item/CS_URS_2025_02/784191001</t>
  </si>
  <si>
    <t>784191005</t>
  </si>
  <si>
    <t>Čištění vnitřních ploch hrubý úklid po provedení malířských prací omytím dveří nebo vrat</t>
  </si>
  <si>
    <t>2118909461</t>
  </si>
  <si>
    <t>https://podminky.urs.cz/item/CS_URS_2025_02/784191005</t>
  </si>
  <si>
    <t>784191007</t>
  </si>
  <si>
    <t>Čištění vnitřních ploch hrubý úklid po provedení malířských prací omytím podlah</t>
  </si>
  <si>
    <t>1674874271</t>
  </si>
  <si>
    <t>https://podminky.urs.cz/item/CS_URS_2025_02/784191007</t>
  </si>
  <si>
    <t>784211101</t>
  </si>
  <si>
    <t>Malby z malířských směsí oděruvzdorných za mokra dvojnásobné, bílé za mokra oděruvzdorné výborně v místnostech výšky do 3,80 m</t>
  </si>
  <si>
    <t>221945354</t>
  </si>
  <si>
    <t>https://podminky.urs.cz/item/CS_URS_2025_02/784211101</t>
  </si>
  <si>
    <t>2025-109-2-10 - Vnější povrchy - fasáda</t>
  </si>
  <si>
    <t xml:space="preserve">    62 - Úprava povrchů vnějších</t>
  </si>
  <si>
    <t>Úprava povrchů vnějších</t>
  </si>
  <si>
    <t>629991011</t>
  </si>
  <si>
    <t>Zakrytí vnějších ploch před znečištěním včetně pozdějšího odkrytí výplní otvorů a svislých ploch fólií přilepenou lepící páskou</t>
  </si>
  <si>
    <t>414160527</t>
  </si>
  <si>
    <t>https://podminky.urs.cz/item/CS_URS_2025_02/629991011</t>
  </si>
  <si>
    <t>735553089</t>
  </si>
  <si>
    <t>1280636397</t>
  </si>
  <si>
    <t>-864057521</t>
  </si>
  <si>
    <t>-268559448</t>
  </si>
  <si>
    <t>-715655863</t>
  </si>
  <si>
    <t>853074720</t>
  </si>
  <si>
    <t>1572080997</t>
  </si>
  <si>
    <t>1078564853</t>
  </si>
  <si>
    <t>200732389</t>
  </si>
  <si>
    <t>1858583881</t>
  </si>
  <si>
    <t>Příprava podkladu před provedením nátěru ometení</t>
  </si>
  <si>
    <t>809615846</t>
  </si>
  <si>
    <t>-2038666977</t>
  </si>
  <si>
    <t>Základní nátěr pro velmi hutné povrchy a velmi pórovité povrchy (s pevností v tahu nižší než 1 N/mm2).1komponentní základní nátěr, </t>
  </si>
  <si>
    <t>-1770851849</t>
  </si>
  <si>
    <t>257652632</t>
  </si>
  <si>
    <t>Krycí nátěr pro velmi hutné povrchy a velmi pórovité povrchy-1komponentní, vodou ředitelný, flexibilní nátěr na bázi akrylátové disperze pro ochranu a barevné sjednocení  </t>
  </si>
  <si>
    <t>1704749271</t>
  </si>
  <si>
    <t>2025-109-2B-11 - Zámečnické, klempířské a ost.</t>
  </si>
  <si>
    <t xml:space="preserve">    93 - Různé dokončovací konstrukce a práce inženýrských staveb</t>
  </si>
  <si>
    <t xml:space="preserve">    764 - Konstrukce klempířské</t>
  </si>
  <si>
    <t xml:space="preserve">    767-1 - Konstrukce zámečnické- zastřešení- bude upřesněno s investorem</t>
  </si>
  <si>
    <t>93</t>
  </si>
  <si>
    <t>Různé dokončovací konstrukce a práce inženýrských staveb</t>
  </si>
  <si>
    <t>953943211</t>
  </si>
  <si>
    <t>Osazování drobných kovových předmětů kotvených do stěny hasicího přístroje</t>
  </si>
  <si>
    <t>1375382203</t>
  </si>
  <si>
    <t>https://podminky.urs.cz/item/CS_URS_2025_02/953943211</t>
  </si>
  <si>
    <t>44932114</t>
  </si>
  <si>
    <t>přístroj hasicí ruční práškový nástěnný hasební schopnost 27A, 183B, C</t>
  </si>
  <si>
    <t>1158065395</t>
  </si>
  <si>
    <t>44932211</t>
  </si>
  <si>
    <t>přístroj hasicí ruční sněhový nástěnný hasební schopnost 89B</t>
  </si>
  <si>
    <t>-327837540</t>
  </si>
  <si>
    <t>953943212</t>
  </si>
  <si>
    <t>Osazování drobných kovových předmětů kotvených do stěny skříně pro hasicí přístroj</t>
  </si>
  <si>
    <t>1693580720</t>
  </si>
  <si>
    <t>https://podminky.urs.cz/item/CS_URS_2025_02/953943212</t>
  </si>
  <si>
    <t>44983131</t>
  </si>
  <si>
    <t>skříňka na RHP</t>
  </si>
  <si>
    <t>-598429365</t>
  </si>
  <si>
    <t>-1358070864</t>
  </si>
  <si>
    <t>764</t>
  </si>
  <si>
    <t>Konstrukce klempířské</t>
  </si>
  <si>
    <t>764215606</t>
  </si>
  <si>
    <t>Oplechování horních ploch zdí a nadezdívek (atik) z pozinkovaného plechu s povrchovou úpravou celoplošně lepené rš 500 mm</t>
  </si>
  <si>
    <t>1397567209</t>
  </si>
  <si>
    <t>https://podminky.urs.cz/item/CS_URS_2025_02/764215606</t>
  </si>
  <si>
    <t>764216602</t>
  </si>
  <si>
    <t>Oplechování parapetů z pozinkovaného plechu s povrchovou úpravou rovných mechanicky kotvené, bez rohů rš 200 mm</t>
  </si>
  <si>
    <t>-2020290883</t>
  </si>
  <si>
    <t>https://podminky.urs.cz/item/CS_URS_2025_02/764216602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</si>
  <si>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</si>
  <si>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</si>
  <si>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593324875</t>
  </si>
  <si>
    <t>https://podminky.urs.cz/item/CS_URS_2025_02/998764122</t>
  </si>
  <si>
    <t>767163122</t>
  </si>
  <si>
    <t>Montáž zábradlí přímého v exteriéru v rovině (na rovné ploše) kotveného do betonu</t>
  </si>
  <si>
    <t>1723567076</t>
  </si>
  <si>
    <t>https://podminky.urs.cz/item/CS_URS_2025_02/767163122</t>
  </si>
  <si>
    <t>55342285.R</t>
  </si>
  <si>
    <t xml:space="preserve">zábradlí s plochým sloupkem, prutovou výplní a  kotvením- bude upřesněno s investorem</t>
  </si>
  <si>
    <t>-1161497588</t>
  </si>
  <si>
    <t>767223221</t>
  </si>
  <si>
    <t>Montáž zábradlí přímého v interiéru na schodišti kotveného do betonu</t>
  </si>
  <si>
    <t>-856311431</t>
  </si>
  <si>
    <t>https://podminky.urs.cz/item/CS_URS_2025_02/767223221</t>
  </si>
  <si>
    <t>55342295.1</t>
  </si>
  <si>
    <t xml:space="preserve">zábradlí nerezové s vertikální výplní schodišťové  v 900mm- bude upřesněno s investorem</t>
  </si>
  <si>
    <t>-984234463</t>
  </si>
  <si>
    <t>767832122</t>
  </si>
  <si>
    <t>Montáž venkovních požárních žebříků do betonu bez suchovodu</t>
  </si>
  <si>
    <t>996795865</t>
  </si>
  <si>
    <t>https://podminky.urs.cz/item/CS_URS_2025_02/767832122</t>
  </si>
  <si>
    <t>44983000</t>
  </si>
  <si>
    <t>žebřík venkovní bez suchovodu v provedení žárový Zn</t>
  </si>
  <si>
    <t>516908032</t>
  </si>
  <si>
    <t>998767311</t>
  </si>
  <si>
    <t>Přesun hmot pro zámečnické konstrukce stanovený procentní sazbou (%) z ceny vodorovná dopravní vzdálenost do 50 m ruční (bez užití mechanizace) v objektech výšky do 6 m</t>
  </si>
  <si>
    <t>%</t>
  </si>
  <si>
    <t>-1962047145</t>
  </si>
  <si>
    <t>https://podminky.urs.cz/item/CS_URS_2025_02/998767311</t>
  </si>
  <si>
    <t>767-1</t>
  </si>
  <si>
    <t>Konstrukce zámečnické- zastřešení- bude upřesněno s investorem</t>
  </si>
  <si>
    <t>761-R1</t>
  </si>
  <si>
    <t>Zastřešení terasy- kovová kce a zastřešení makrolon rozměr 2,5*10m- bude upřesněno s investorem</t>
  </si>
  <si>
    <t>-157034808</t>
  </si>
  <si>
    <t>761-R2</t>
  </si>
  <si>
    <t>Zastřešení u vstupu- kovová kce a zastřešení makrolon rozměr 2,0*22 m- bude upřesněno s investorem</t>
  </si>
  <si>
    <t>-1894711299</t>
  </si>
  <si>
    <t>761-R3</t>
  </si>
  <si>
    <t>Nápis - SK MODŘANY vč. kotvení - bude upřesněno s architektem a investorem - nyní odhad</t>
  </si>
  <si>
    <t>-1842755184</t>
  </si>
  <si>
    <t>-1240881254</t>
  </si>
  <si>
    <t>2025-109-2B-12 - Profese - ZTI</t>
  </si>
  <si>
    <t xml:space="preserve">    11 - Zemní práce - přípravné a přidružené práce</t>
  </si>
  <si>
    <t xml:space="preserve">    111 - Přípravné a pomocné práce</t>
  </si>
  <si>
    <t xml:space="preserve">    12 - Zemní práce - odkopávky a prokopávky</t>
  </si>
  <si>
    <t xml:space="preserve">    13 - Zemní práce - hloubené vykopávky</t>
  </si>
  <si>
    <t xml:space="preserve">    15 - Zemní práce - zajištění výkopu, násypu a svahu</t>
  </si>
  <si>
    <t xml:space="preserve">    16 - Zemní práce - přemístění výkopku</t>
  </si>
  <si>
    <t xml:space="preserve">    17 - Zemní práce - konstrukce ze zemin</t>
  </si>
  <si>
    <t xml:space="preserve">    18 - Zemní práce - povrchové úpravy terénu</t>
  </si>
  <si>
    <t xml:space="preserve">    21 - Zakládání - úprava podloží a základové spáry, zlepšování vlastností hornin</t>
  </si>
  <si>
    <t xml:space="preserve">    27 - Zakládání - základy</t>
  </si>
  <si>
    <t xml:space="preserve">    32 - Konstrukce přehrad a opěrné zdi</t>
  </si>
  <si>
    <t xml:space="preserve">    33 - Sloupy a pilíře, rámové konstrukce</t>
  </si>
  <si>
    <t xml:space="preserve">    45 - Podkladní a vedlejší konstrukce kromě vozovek a železničního svršku</t>
  </si>
  <si>
    <t xml:space="preserve">    56 - Podkladní vrstvy komunikací, letišť a ploch</t>
  </si>
  <si>
    <t xml:space="preserve">    89 - Ostatní konstrukce</t>
  </si>
  <si>
    <t xml:space="preserve">    97 - Prorážení otvorů a ostatní bourací práce</t>
  </si>
  <si>
    <t xml:space="preserve">    D1 - Ostatní materiál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</si>
  <si>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</si>
  <si>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</si>
  <si>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</si>
  <si>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Zemní práce - přípravné a přidružené práce</t>
  </si>
  <si>
    <t>115101201</t>
  </si>
  <si>
    <t>Čerpání vody na dopravní výšku do 10 m s uvažovaným průměrným přítokem do 500 l/min</t>
  </si>
  <si>
    <t>h</t>
  </si>
  <si>
    <t>-1976552808</t>
  </si>
  <si>
    <t>https://podminky.urs.cz/item/CS_URS_2025_02/115101201</t>
  </si>
  <si>
    <t>115101301</t>
  </si>
  <si>
    <t>Pohotovost záložní čerpací soupravy pro dopravní výšku do 10 m s uvažovaným průměrným přítokem do 500 l/min</t>
  </si>
  <si>
    <t>den</t>
  </si>
  <si>
    <t>1711337271</t>
  </si>
  <si>
    <t>https://podminky.urs.cz/item/CS_URS_2025_02/115101301</t>
  </si>
  <si>
    <t>119000001</t>
  </si>
  <si>
    <t>Dočasné zajištění potrubí ve výkopu</t>
  </si>
  <si>
    <t>1624230457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</si>
  <si>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</si>
  <si>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</si>
  <si>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926760223</t>
  </si>
  <si>
    <t>https://podminky.urs.cz/item/CS_URS_2025_02/119001421</t>
  </si>
  <si>
    <t>111</t>
  </si>
  <si>
    <t>Přípravné a pomocné práce</t>
  </si>
  <si>
    <t>111000001.R</t>
  </si>
  <si>
    <t>Vytyčení stáv.inž.sítí,vl.vyt. kanalizace</t>
  </si>
  <si>
    <t>Soubor</t>
  </si>
  <si>
    <t>-1985703769</t>
  </si>
  <si>
    <t>111000004.R</t>
  </si>
  <si>
    <t>Zaměření stavby v syst.Microstration</t>
  </si>
  <si>
    <t>1912918532</t>
  </si>
  <si>
    <t>Zemní práce - odkopávky a prokopávky</t>
  </si>
  <si>
    <t>121100002</t>
  </si>
  <si>
    <t>Sejmutí ornice a uložení na deponii</t>
  </si>
  <si>
    <t>1144252931</t>
  </si>
  <si>
    <t>Zemní práce - hloubené vykopávky</t>
  </si>
  <si>
    <t>132212331</t>
  </si>
  <si>
    <t>Hloubení nezapažených rýh šířky přes 800 do 2 000 mm ručně s urovnáním dna do předepsaného profilu a spádu v hornině třídy těžitelnosti I skupiny 3 soudržných</t>
  </si>
  <si>
    <t>1497749523</t>
  </si>
  <si>
    <t>https://podminky.urs.cz/item/CS_URS_2025_02/132212331</t>
  </si>
  <si>
    <t>132251254</t>
  </si>
  <si>
    <t>Hloubení nezapažených rýh šířky přes 800 do 2 000 mm strojně s urovnáním dna do předepsaného profilu a spádu v hornině třídy těžitelnosti I skupiny 3 přes 100 do 500 m3</t>
  </si>
  <si>
    <t>1560742695</t>
  </si>
  <si>
    <t>https://podminky.urs.cz/item/CS_URS_2025_02/132251254</t>
  </si>
  <si>
    <t>131351104</t>
  </si>
  <si>
    <t>Hloubení nezapažených jam a zářezů strojně s urovnáním dna do předepsaného profilu a spádu v hornině třídy těžitelnosti II skupiny 4 přes 100 do 500 m3</t>
  </si>
  <si>
    <t>446556566</t>
  </si>
  <si>
    <t>https://podminky.urs.cz/item/CS_URS_2025_02/131351104</t>
  </si>
  <si>
    <t>Zemní práce - zajištění výkopu, násypu a svahu</t>
  </si>
  <si>
    <t>151101101</t>
  </si>
  <si>
    <t>Zřízení pažení a rozepření stěn rýh pro podzemní vedení příložné pro jakoukoliv mezerovitost, hloubky do 2 m</t>
  </si>
  <si>
    <t>1567202008</t>
  </si>
  <si>
    <t>https://podminky.urs.cz/item/CS_URS_2025_02/151101101</t>
  </si>
  <si>
    <t>151101102</t>
  </si>
  <si>
    <t>Zřízení pažení a rozepření stěn rýh pro podzemní vedení příložné pro jakoukoliv mezerovitost, hloubky přes 2 do 4 m</t>
  </si>
  <si>
    <t>-1282814224</t>
  </si>
  <si>
    <t>https://podminky.urs.cz/item/CS_URS_2025_02/151101102</t>
  </si>
  <si>
    <t>151101103</t>
  </si>
  <si>
    <t>Zřízení pažení a rozepření stěn rýh pro podzemní vedení příložné pro jakoukoliv mezerovitost, hloubky přes 4 do 8 m</t>
  </si>
  <si>
    <t>2140252872</t>
  </si>
  <si>
    <t>https://podminky.urs.cz/item/CS_URS_2025_02/151101103</t>
  </si>
  <si>
    <t>151101111</t>
  </si>
  <si>
    <t>Odstranění pažení a rozepření stěn rýh pro podzemní vedení s uložením materiálu na vzdálenost do 3 m od kraje výkopu příložné, hloubky do 2 m</t>
  </si>
  <si>
    <t>1931244592</t>
  </si>
  <si>
    <t>https://podminky.urs.cz/item/CS_URS_2025_02/151101111</t>
  </si>
  <si>
    <t>151101112</t>
  </si>
  <si>
    <t>Odstranění pažení a rozepření stěn rýh pro podzemní vedení s uložením materiálu na vzdálenost do 3 m od kraje výkopu příložné, hloubky přes 2 do 4 m</t>
  </si>
  <si>
    <t>1916620411</t>
  </si>
  <si>
    <t>https://podminky.urs.cz/item/CS_URS_2025_02/151101112</t>
  </si>
  <si>
    <t>151101113</t>
  </si>
  <si>
    <t>Odstranění pažení a rozepření stěn rýh pro podzemní vedení s uložením materiálu na vzdálenost do 3 m od kraje výkopu příložné, hloubky přes 4 do 8 m</t>
  </si>
  <si>
    <t>879729072</t>
  </si>
  <si>
    <t>https://podminky.urs.cz/item/CS_URS_2025_02/151101113</t>
  </si>
  <si>
    <t>Zemní práce - přemístění výkopku</t>
  </si>
  <si>
    <t>-1676901524</t>
  </si>
  <si>
    <t>2055255677</t>
  </si>
  <si>
    <t>Zemní práce - konstrukce ze zemin</t>
  </si>
  <si>
    <t>175200022.1</t>
  </si>
  <si>
    <t>Obsyp objektu štěrkopískem</t>
  </si>
  <si>
    <t>1493143458</t>
  </si>
  <si>
    <t>175100020.1</t>
  </si>
  <si>
    <t>Obsyp potrubí štěrkopískem</t>
  </si>
  <si>
    <t>-1094640049</t>
  </si>
  <si>
    <t>-1130194953</t>
  </si>
  <si>
    <t>174100050.1</t>
  </si>
  <si>
    <t>Zásyp jam,rýh a šachet štěrkopískem</t>
  </si>
  <si>
    <t>2128218882</t>
  </si>
  <si>
    <t>174151101</t>
  </si>
  <si>
    <t>340296868</t>
  </si>
  <si>
    <t>https://podminky.urs.cz/item/CS_URS_2025_02/174151101</t>
  </si>
  <si>
    <t>Zemní práce - povrchové úpravy terénu</t>
  </si>
  <si>
    <t>181351103</t>
  </si>
  <si>
    <t>Rozprostření a urovnání ornice v rovině nebo ve svahu sklonu do 1:5 strojně při souvislé ploše přes 100 do 500 m2, tl. vrstvy do 200 mm</t>
  </si>
  <si>
    <t>1489216335</t>
  </si>
  <si>
    <t>https://podminky.urs.cz/item/CS_URS_2025_02/181351103</t>
  </si>
  <si>
    <t>Zakládání - úprava podloží a základové spáry, zlepšování vlastností hornin</t>
  </si>
  <si>
    <t>174211101</t>
  </si>
  <si>
    <t>Zásyp sypaninou z jakékoliv horniny ručně s uložením výkopku ve vrstvách bez zhutnění jam, šachet, rýh nebo kolem objektů v těchto vykopávkách</t>
  </si>
  <si>
    <t>-1913904827</t>
  </si>
  <si>
    <t>https://podminky.urs.cz/item/CS_URS_2025_02/174211101</t>
  </si>
  <si>
    <t>213111111</t>
  </si>
  <si>
    <t>Stabilizace základové spáry zřízením vrstvy z geomříže tkané</t>
  </si>
  <si>
    <t>-449966750</t>
  </si>
  <si>
    <t>https://podminky.urs.cz/item/CS_URS_2025_02/213111111</t>
  </si>
  <si>
    <t>58343872</t>
  </si>
  <si>
    <t>kamenivo drcené hrubé frakce 8/16</t>
  </si>
  <si>
    <t>-637477905</t>
  </si>
  <si>
    <t>58343930</t>
  </si>
  <si>
    <t>kamenivo drcené hrubé frakce 16/32</t>
  </si>
  <si>
    <t>678487986</t>
  </si>
  <si>
    <t>28611225.1</t>
  </si>
  <si>
    <t>Trubka PVC drenážní tuhá SN4 d 160 mm</t>
  </si>
  <si>
    <t>-252722745</t>
  </si>
  <si>
    <t>28697015.1</t>
  </si>
  <si>
    <t>Šachta DN400 B125 1,7 m DN 160 průtok, 2x vtok</t>
  </si>
  <si>
    <t>-229805999</t>
  </si>
  <si>
    <t>Zakládání - základy</t>
  </si>
  <si>
    <t>860036614</t>
  </si>
  <si>
    <t>808397194</t>
  </si>
  <si>
    <t>Konstrukce přehrad a opěrné zdi</t>
  </si>
  <si>
    <t>320101113</t>
  </si>
  <si>
    <t>Osazení betonových a železobetonových prefabrikátů hmotnosti jednotlivě přes 5 000 do 7 000 kg</t>
  </si>
  <si>
    <t>-1925723676</t>
  </si>
  <si>
    <t>https://podminky.urs.cz/item/CS_URS_2025_02/320101113</t>
  </si>
  <si>
    <t>Sloupy a pilíře, rámové konstrukce</t>
  </si>
  <si>
    <t>332320040.1</t>
  </si>
  <si>
    <t>Demontáž a opětovná montáž sloupu, dočasné vynesení kabelů</t>
  </si>
  <si>
    <t>653984956</t>
  </si>
  <si>
    <t>Podkladní a vedlejší konstrukce kromě vozovek a železničního svršku</t>
  </si>
  <si>
    <t>451572111</t>
  </si>
  <si>
    <t>Lože pod potrubí, stoky a drobné objekty v otevřeném výkopu z kameniva drobného těženého 0 až 4 mm</t>
  </si>
  <si>
    <t>1999428555</t>
  </si>
  <si>
    <t>https://podminky.urs.cz/item/CS_URS_2025_02/451572111</t>
  </si>
  <si>
    <t>452351111</t>
  </si>
  <si>
    <t>Bednění podkladních a zajišťovacích konstrukcí v otevřeném výkopu desek nebo sedlových loží pod potrubí, stoky a drobné objekty zřízení</t>
  </si>
  <si>
    <t>451151333</t>
  </si>
  <si>
    <t>https://podminky.urs.cz/item/CS_URS_2025_02/452351111</t>
  </si>
  <si>
    <t>451535111</t>
  </si>
  <si>
    <t>Podkladní vrstva tl. do 250 mm s dodáním hmot, s jejich rozprostřením a zhutněním a s urovnáním horní plochy ze štěrku</t>
  </si>
  <si>
    <t>-272856427</t>
  </si>
  <si>
    <t>https://podminky.urs.cz/item/CS_URS_2025_02/451535111</t>
  </si>
  <si>
    <t>Podkladní vrstvy komunikací, letišť a ploch</t>
  </si>
  <si>
    <t>566903111.1</t>
  </si>
  <si>
    <t>Vyspravení podkladu po překopech kam.hrubě drceným</t>
  </si>
  <si>
    <t>511327109</t>
  </si>
  <si>
    <t>89</t>
  </si>
  <si>
    <t>Ostatní konstrukce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</si>
  <si>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</si>
  <si>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</si>
  <si>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458166792</t>
  </si>
  <si>
    <t>https://podminky.urs.cz/item/CS_URS_2025_02/998276101</t>
  </si>
  <si>
    <t>894432112.1</t>
  </si>
  <si>
    <t>Osazení plastové šachty revizní prům.425 mm</t>
  </si>
  <si>
    <t>1422652509</t>
  </si>
  <si>
    <t>892855112.1</t>
  </si>
  <si>
    <t>Kontrola kanalizace TV kamerou do 50 m</t>
  </si>
  <si>
    <t>619902539</t>
  </si>
  <si>
    <t>899521411.1</t>
  </si>
  <si>
    <t>Stupadla šacht. vidlicová oceloplast, vysek. beton</t>
  </si>
  <si>
    <t>-1273276479</t>
  </si>
  <si>
    <t>894431424.1</t>
  </si>
  <si>
    <t>Šachta D 600 mm, filtrační, litinový poklop</t>
  </si>
  <si>
    <t>1407453135</t>
  </si>
  <si>
    <t>893111121.1</t>
  </si>
  <si>
    <t>Šachta vodoměrná prefa 1,5 x 1,0 m, výška 1,8 m</t>
  </si>
  <si>
    <t>-800735381</t>
  </si>
  <si>
    <t>894410010.R</t>
  </si>
  <si>
    <t>Šachta z betonových dílců pro DN 200, vč. poklopu, v=2,1m</t>
  </si>
  <si>
    <t>1479888942</t>
  </si>
  <si>
    <t>894410010.1</t>
  </si>
  <si>
    <t>Šachta z betonových dílců pro DN 200 , vč. poklopu, v=2,4m</t>
  </si>
  <si>
    <t>1608708414</t>
  </si>
  <si>
    <t>894410010.2</t>
  </si>
  <si>
    <t>Šachta z betonových dílců pro DN 200 , vč. poklopu, v=2,9m</t>
  </si>
  <si>
    <t>-116704136</t>
  </si>
  <si>
    <t>894410010.3</t>
  </si>
  <si>
    <t>Šachta z betonových dílců pro DN 200, spadišťová, vč. poklopu, v=6m</t>
  </si>
  <si>
    <t>1261520467</t>
  </si>
  <si>
    <t>28697018.1</t>
  </si>
  <si>
    <t>Šachta DN400 B125 1,7 m DN 200 průtok</t>
  </si>
  <si>
    <t>2071954387</t>
  </si>
  <si>
    <t>56241550.1</t>
  </si>
  <si>
    <t>Odlučovač tuků plastový NS-4, litinový poklop</t>
  </si>
  <si>
    <t>-1054721224</t>
  </si>
  <si>
    <t>592261113.1</t>
  </si>
  <si>
    <t>Žlb nádrž ND 16 15,9 m3, strop sN, vstupní komínek, poklop litinový</t>
  </si>
  <si>
    <t>653305439</t>
  </si>
  <si>
    <t>423121123.1</t>
  </si>
  <si>
    <t>Osazení prefa. nádrží z ŽB po částech hm. do 25 t</t>
  </si>
  <si>
    <t>-24371526</t>
  </si>
  <si>
    <t>423121122.1</t>
  </si>
  <si>
    <t>Osazení prefa. dílů z ŽB po částech hm. do 10 t</t>
  </si>
  <si>
    <t>-1088362423</t>
  </si>
  <si>
    <t>97</t>
  </si>
  <si>
    <t>Prorážení otvorů a ostatní bourací práce</t>
  </si>
  <si>
    <t>977151114</t>
  </si>
  <si>
    <t>Jádrové vrty diamantovými korunkami do stavebních materiálů (železobetonu, betonu, cihel, obkladů, dlažeb, kamene) průměru přes 50 do 60 mm</t>
  </si>
  <si>
    <t>-1436202121</t>
  </si>
  <si>
    <t>https://podminky.urs.cz/item/CS_URS_2025_02/977151114</t>
  </si>
  <si>
    <t>977151124</t>
  </si>
  <si>
    <t>Jádrové vrty diamantovými korunkami do stavebních materiálů (železobetonu, betonu, cihel, obkladů, dlažeb, kamene) průměru přes 150 do 180 mm</t>
  </si>
  <si>
    <t>-1075078618</t>
  </si>
  <si>
    <t>https://podminky.urs.cz/item/CS_URS_2025_02/977151124</t>
  </si>
  <si>
    <t>977151125</t>
  </si>
  <si>
    <t>Jádrové vrty diamantovými korunkami do stavebních materiálů (železobetonu, betonu, cihel, obkladů, dlažeb, kamene) průměru přes 180 do 200 mm</t>
  </si>
  <si>
    <t>1674640893</t>
  </si>
  <si>
    <t>https://podminky.urs.cz/item/CS_URS_2025_02/977151125</t>
  </si>
  <si>
    <t>D1</t>
  </si>
  <si>
    <t>Ostatní materiál</t>
  </si>
  <si>
    <t>001ost001</t>
  </si>
  <si>
    <t>Dočasné mobilní zábrany výška 1,1 m - zajištění kolem výkopů</t>
  </si>
  <si>
    <t>soubor</t>
  </si>
  <si>
    <t>81185046</t>
  </si>
  <si>
    <t>28697932.1</t>
  </si>
  <si>
    <t>Geotextilie filtrační 150 g/m2 pro vsakovací modul</t>
  </si>
  <si>
    <t>-1422904636</t>
  </si>
  <si>
    <t>23153030.1</t>
  </si>
  <si>
    <t>Tmel silikonový protipožární Intumex SN 310 ml</t>
  </si>
  <si>
    <t>-2010564240</t>
  </si>
  <si>
    <t>286971896.1</t>
  </si>
  <si>
    <t xml:space="preserve">Žebřík do šachty DN 1000  L=1,63 m, š. 330mm</t>
  </si>
  <si>
    <t>113475741</t>
  </si>
  <si>
    <t>286971897.1</t>
  </si>
  <si>
    <t>Set příslušenství k žebříku pro DN 1000</t>
  </si>
  <si>
    <t>-387493411</t>
  </si>
  <si>
    <t>53395301.1</t>
  </si>
  <si>
    <t>prvek bednění-oko závěsu na stojku bez hlav a zvedání</t>
  </si>
  <si>
    <t>855117342</t>
  </si>
  <si>
    <t>4261046.1</t>
  </si>
  <si>
    <t xml:space="preserve">Zařízení na využití dešťové vody </t>
  </si>
  <si>
    <t>436929864</t>
  </si>
  <si>
    <t>72117710.R1</t>
  </si>
  <si>
    <t>Potrubí POLO-KAL NG připojovací D 32 x 1,8 mm</t>
  </si>
  <si>
    <t>-1778463284</t>
  </si>
  <si>
    <t>72117710.R2</t>
  </si>
  <si>
    <t>Potrubí POLO-KAL NG připojovací D 40 x 1,8 mm</t>
  </si>
  <si>
    <t>-1415761460</t>
  </si>
  <si>
    <t>66</t>
  </si>
  <si>
    <t>72117710.R3</t>
  </si>
  <si>
    <t>Potrubí POLO-KAL NG připojovací D 50 x 2,0 mm</t>
  </si>
  <si>
    <t>-836728844</t>
  </si>
  <si>
    <t>67</t>
  </si>
  <si>
    <t>72117710.R4</t>
  </si>
  <si>
    <t>Potrubí POLO-KAL NG připojovací D 75 x 2,6 mm</t>
  </si>
  <si>
    <t>-1102810677</t>
  </si>
  <si>
    <t>68</t>
  </si>
  <si>
    <t>72117710.R5</t>
  </si>
  <si>
    <t>Potrubí POLO-KAL NG připojovací D 110 x 3,4 mm</t>
  </si>
  <si>
    <t>175882771</t>
  </si>
  <si>
    <t>69</t>
  </si>
  <si>
    <t>721176222.1</t>
  </si>
  <si>
    <t>Potrubí PP-KG svodné (ležaté) v zemi D 110 x 3,4 mm, SN10</t>
  </si>
  <si>
    <t>-2064528310</t>
  </si>
  <si>
    <t>70</t>
  </si>
  <si>
    <t>72117622.1</t>
  </si>
  <si>
    <t>Potrubí PP-KG svodné (ležaté) v zemi D 125 x 3,9 mm, SN10</t>
  </si>
  <si>
    <t>-1452929147</t>
  </si>
  <si>
    <t>71</t>
  </si>
  <si>
    <t>72117622.R</t>
  </si>
  <si>
    <t>Potrubí PP-KG svodné (ležaté) v zemi D 160 x 4,9 mm, SN10</t>
  </si>
  <si>
    <t>-1591897897</t>
  </si>
  <si>
    <t>72</t>
  </si>
  <si>
    <t>72117622.R2</t>
  </si>
  <si>
    <t>Potrubí PP-KG svodné (ležaté) v zemi D 200x7,7 mm, SN10</t>
  </si>
  <si>
    <t>1076954175</t>
  </si>
  <si>
    <t>73</t>
  </si>
  <si>
    <t>2861348.R</t>
  </si>
  <si>
    <t xml:space="preserve">Trubka tlaková PE 100 SDR 17  75x4,5 mm</t>
  </si>
  <si>
    <t>-1817614292</t>
  </si>
  <si>
    <t>74</t>
  </si>
  <si>
    <t>551625.R</t>
  </si>
  <si>
    <t>Hlavice větrací střešní DN 110 - souprava</t>
  </si>
  <si>
    <t>565022766</t>
  </si>
  <si>
    <t>75</t>
  </si>
  <si>
    <t>2837712.R</t>
  </si>
  <si>
    <t>Izolace potrubí Mirelon PRO 110x20 mm (potrubí dešť. svodů)</t>
  </si>
  <si>
    <t>-1768322094</t>
  </si>
  <si>
    <t>76</t>
  </si>
  <si>
    <t>7131112.1</t>
  </si>
  <si>
    <t>Utěsnění prostupu parozábranou pružnou páskou</t>
  </si>
  <si>
    <t>-686860060</t>
  </si>
  <si>
    <t>77</t>
  </si>
  <si>
    <t>72122342.R</t>
  </si>
  <si>
    <t>Vpusť podlahová se zápachovou uzávěrkou, nerez rám i mříž</t>
  </si>
  <si>
    <t>-955537460</t>
  </si>
  <si>
    <t>78</t>
  </si>
  <si>
    <t>7212235.R</t>
  </si>
  <si>
    <t>Souprava izolační pro podlahové vpusti</t>
  </si>
  <si>
    <t>1965498295</t>
  </si>
  <si>
    <t>79</t>
  </si>
  <si>
    <t>286530.R</t>
  </si>
  <si>
    <t>Vpusť hygienická podlahová nerez, mříž 300x300mm, spodní odtok se sifonem d 110 mm</t>
  </si>
  <si>
    <t>-1728063870</t>
  </si>
  <si>
    <t>80</t>
  </si>
  <si>
    <t>552.R</t>
  </si>
  <si>
    <t>Montáž hygienické vpusti</t>
  </si>
  <si>
    <t>526278001</t>
  </si>
  <si>
    <t>81</t>
  </si>
  <si>
    <t>5516220.1</t>
  </si>
  <si>
    <t>HL62.1/1 střešní vtok svislý DN 110</t>
  </si>
  <si>
    <t>-1768778700</t>
  </si>
  <si>
    <t>82</t>
  </si>
  <si>
    <t>55243551.1</t>
  </si>
  <si>
    <t>Montáž střešního vtoku</t>
  </si>
  <si>
    <t>-1893483154</t>
  </si>
  <si>
    <t>83</t>
  </si>
  <si>
    <t>72533430.R</t>
  </si>
  <si>
    <t>Nálevka se sifonem PP, DN 32</t>
  </si>
  <si>
    <t>266208422</t>
  </si>
  <si>
    <t>84</t>
  </si>
  <si>
    <t>551625.R5</t>
  </si>
  <si>
    <t>Ventil (hlavice) přivzdušňovací DN 50/75, podomítková</t>
  </si>
  <si>
    <t>1398470120</t>
  </si>
  <si>
    <t>85</t>
  </si>
  <si>
    <t>72586018.1</t>
  </si>
  <si>
    <t>Sifon pračkový HL400, D 40/50 mm nerezový</t>
  </si>
  <si>
    <t>-1115694108</t>
  </si>
  <si>
    <t>86</t>
  </si>
  <si>
    <t>595910.R1</t>
  </si>
  <si>
    <t>Dvířka do sádrokartonu 200/200 s tlačným zámkem</t>
  </si>
  <si>
    <t>-857954362</t>
  </si>
  <si>
    <t>87</t>
  </si>
  <si>
    <t>28654741</t>
  </si>
  <si>
    <t>šachta pro odvod kondenzátu, přípojka 200mm, l=3m</t>
  </si>
  <si>
    <t>-2077553011</t>
  </si>
  <si>
    <t>88</t>
  </si>
  <si>
    <t>286970.R2</t>
  </si>
  <si>
    <t>Šachta DN425 B125 1,5 m, odběr vzorku, vč. litin. poklopu</t>
  </si>
  <si>
    <t>-1326915971</t>
  </si>
  <si>
    <t>286970.R3</t>
  </si>
  <si>
    <t>Šachta plastová DN400 s bajonetem DN65, zátka, 1,5 m, litinový polop</t>
  </si>
  <si>
    <t>-2110954178</t>
  </si>
  <si>
    <t>90</t>
  </si>
  <si>
    <t>-1135703660</t>
  </si>
  <si>
    <t>91</t>
  </si>
  <si>
    <t>132151255</t>
  </si>
  <si>
    <t>Hloubení nezapažených rýh šířky přes 800 do 2 000 mm strojně s urovnáním dna do předepsaného profilu a spádu v hornině třídy těžitelnosti I skupiny 1 a 2 přes 500 do 1 000 m3</t>
  </si>
  <si>
    <t>94958910</t>
  </si>
  <si>
    <t>https://podminky.urs.cz/item/CS_URS_2025_02/132151255</t>
  </si>
  <si>
    <t>92</t>
  </si>
  <si>
    <t>-640486155</t>
  </si>
  <si>
    <t>899721112</t>
  </si>
  <si>
    <t>Signalizační vodič na potrubí DN nad 150 mm</t>
  </si>
  <si>
    <t>91653962</t>
  </si>
  <si>
    <t>https://podminky.urs.cz/item/CS_URS_2025_02/899721112</t>
  </si>
  <si>
    <t>892561111.R</t>
  </si>
  <si>
    <t>Zkouška těsnosti kanalizace DN do 200, vzduchem</t>
  </si>
  <si>
    <t>-1228297453</t>
  </si>
  <si>
    <t>892575111.2</t>
  </si>
  <si>
    <t>Zabezpečení konců a zkouška vzduch. kan. DN do 200</t>
  </si>
  <si>
    <t>úsek</t>
  </si>
  <si>
    <t>1262131152</t>
  </si>
  <si>
    <t>722</t>
  </si>
  <si>
    <t>Zdravotechnika - vnitřní vodovod</t>
  </si>
  <si>
    <t>96</t>
  </si>
  <si>
    <t>7221724.R2</t>
  </si>
  <si>
    <t>Potrubí z PP-RCT, D 20 x 2,3 mm, S4</t>
  </si>
  <si>
    <t>965351348</t>
  </si>
  <si>
    <t>7221724.R3</t>
  </si>
  <si>
    <t>Potrubí z PP-RCT, D 25 x 2,8 mm, S 4</t>
  </si>
  <si>
    <t>-1877439387</t>
  </si>
  <si>
    <t>98</t>
  </si>
  <si>
    <t>7221724.R4</t>
  </si>
  <si>
    <t>Potrubí z PP-RCT, D 32 x 3,6mm, S 4</t>
  </si>
  <si>
    <t>-597845770</t>
  </si>
  <si>
    <t>7221724.R5</t>
  </si>
  <si>
    <t>Potrubí z PP-RCT, D 40 x 4,5mm, S 4</t>
  </si>
  <si>
    <t>-985871503</t>
  </si>
  <si>
    <t>100</t>
  </si>
  <si>
    <t>7221724.R6</t>
  </si>
  <si>
    <t>Potrubí z PP-RCT, D 50 x 5,6mm, S 4</t>
  </si>
  <si>
    <t>-2084654913</t>
  </si>
  <si>
    <t>101</t>
  </si>
  <si>
    <t>7221712.R1</t>
  </si>
  <si>
    <t>Potrubí z PE100RC, D 50 x 4,6 mm</t>
  </si>
  <si>
    <t>292866272</t>
  </si>
  <si>
    <t>102</t>
  </si>
  <si>
    <t>7221512.R1</t>
  </si>
  <si>
    <t>Potrubí nerez 1.4521, D 35 x 1,5 mm, lisované spoje</t>
  </si>
  <si>
    <t>-1671343282</t>
  </si>
  <si>
    <t>103</t>
  </si>
  <si>
    <t>7221512.R2</t>
  </si>
  <si>
    <t>Potrubí nerez 1.4521, D 42 x 1,5 mm, lisované spoje</t>
  </si>
  <si>
    <t>-643554566</t>
  </si>
  <si>
    <t>104</t>
  </si>
  <si>
    <t>283771.R</t>
  </si>
  <si>
    <t>Izolace potrubí, synt. kaučuk 9/22</t>
  </si>
  <si>
    <t>-2039286937</t>
  </si>
  <si>
    <t>105</t>
  </si>
  <si>
    <t>283771.R2</t>
  </si>
  <si>
    <t>Izolace potrubí, synt. kaučuk 9/28</t>
  </si>
  <si>
    <t>-1180672701</t>
  </si>
  <si>
    <t>106</t>
  </si>
  <si>
    <t>28377109</t>
  </si>
  <si>
    <t>pouzdro izolační potrubní z pěnového polyetylenu 28/6mm</t>
  </si>
  <si>
    <t>-2066795995</t>
  </si>
  <si>
    <t>107</t>
  </si>
  <si>
    <t>28377110.1</t>
  </si>
  <si>
    <t>Izolace potrubí, synt. kaučuku 9/42</t>
  </si>
  <si>
    <t>1942029678</t>
  </si>
  <si>
    <t>108</t>
  </si>
  <si>
    <t>28377111</t>
  </si>
  <si>
    <t>pouzdro izolační potrubní z pěnového polyetylenu 28/9mm</t>
  </si>
  <si>
    <t>413352858</t>
  </si>
  <si>
    <t>109</t>
  </si>
  <si>
    <t>28377111.1</t>
  </si>
  <si>
    <t>Izolace potrubí, synt. kaučuku 19/22</t>
  </si>
  <si>
    <t>908362228</t>
  </si>
  <si>
    <t>110</t>
  </si>
  <si>
    <t>28377112</t>
  </si>
  <si>
    <t>pouzdro izolační potrubní z pěnového polyetylenu 28/13mm</t>
  </si>
  <si>
    <t>-1509180629</t>
  </si>
  <si>
    <t>28377113</t>
  </si>
  <si>
    <t>pouzdro izolační potrubní z pěnového polyetylenu 35/6mm</t>
  </si>
  <si>
    <t>-142450011</t>
  </si>
  <si>
    <t>112</t>
  </si>
  <si>
    <t>28377113.1</t>
  </si>
  <si>
    <t>Izolace potrubí, synt. kaučuku 32/42</t>
  </si>
  <si>
    <t>1282578826</t>
  </si>
  <si>
    <t>113</t>
  </si>
  <si>
    <t>2303300.R2</t>
  </si>
  <si>
    <t>Montáž izolace potrubí D do 76 mm</t>
  </si>
  <si>
    <t>1740724824</t>
  </si>
  <si>
    <t>114</t>
  </si>
  <si>
    <t>2861405.R3</t>
  </si>
  <si>
    <t>Chránička PEHD d 110 x 6,3</t>
  </si>
  <si>
    <t>380215564</t>
  </si>
  <si>
    <t>115</t>
  </si>
  <si>
    <t>2865410.R4</t>
  </si>
  <si>
    <t>Žlab nosný pozinkovaný d 20 mm</t>
  </si>
  <si>
    <t>-1616443341</t>
  </si>
  <si>
    <t>116</t>
  </si>
  <si>
    <t>2865410.R5</t>
  </si>
  <si>
    <t>Žlab nosný pozinkovaný d 25 mm</t>
  </si>
  <si>
    <t>-425373949</t>
  </si>
  <si>
    <t>117</t>
  </si>
  <si>
    <t>2865410.R6</t>
  </si>
  <si>
    <t>Žlab nosný pozinkovaný d 32 mm</t>
  </si>
  <si>
    <t>158791519</t>
  </si>
  <si>
    <t>118</t>
  </si>
  <si>
    <t>2865410.R7</t>
  </si>
  <si>
    <t>Žlab nosný pozinkovaný d 40 mm</t>
  </si>
  <si>
    <t>1764338679</t>
  </si>
  <si>
    <t>119</t>
  </si>
  <si>
    <t>2865410.R8</t>
  </si>
  <si>
    <t>Žlab nosný pozinkovaný d 50 mm</t>
  </si>
  <si>
    <t>1453223998</t>
  </si>
  <si>
    <t>120</t>
  </si>
  <si>
    <t>7222373.R23</t>
  </si>
  <si>
    <t>Kohout kulový,2xvnitřní záv. DN 15</t>
  </si>
  <si>
    <t>1921182370</t>
  </si>
  <si>
    <t>121</t>
  </si>
  <si>
    <t>7222373.R24</t>
  </si>
  <si>
    <t>Kohout kulový,2xvnitřní záv. DN 20</t>
  </si>
  <si>
    <t>1606433196</t>
  </si>
  <si>
    <t>122</t>
  </si>
  <si>
    <t>7222373.R25</t>
  </si>
  <si>
    <t>Kohout kulový,2xvnitřní záv. DN 25</t>
  </si>
  <si>
    <t>-1293033397</t>
  </si>
  <si>
    <t>123</t>
  </si>
  <si>
    <t>7222373.R26</t>
  </si>
  <si>
    <t>Kohout kulový,2xvnitřní záv. DN 32</t>
  </si>
  <si>
    <t>515827942</t>
  </si>
  <si>
    <t>124</t>
  </si>
  <si>
    <t>7222373.R27</t>
  </si>
  <si>
    <t>Kohout kulový,2xvnitřní záv. DN 40</t>
  </si>
  <si>
    <t>-222999807</t>
  </si>
  <si>
    <t>125</t>
  </si>
  <si>
    <t>7222211.R7</t>
  </si>
  <si>
    <t>Kohout vypouštěcí kulový, DN 15</t>
  </si>
  <si>
    <t>-1135404913</t>
  </si>
  <si>
    <t>126</t>
  </si>
  <si>
    <t>7222211.R8</t>
  </si>
  <si>
    <t>Kohout vypouštěcí kulový, DN 20</t>
  </si>
  <si>
    <t>1207045756</t>
  </si>
  <si>
    <t>127</t>
  </si>
  <si>
    <t>7222376.R28</t>
  </si>
  <si>
    <t>Ventil zpětný,2xvnitřní závit, DN 15</t>
  </si>
  <si>
    <t>1110702895</t>
  </si>
  <si>
    <t>128</t>
  </si>
  <si>
    <t>7222376.R29</t>
  </si>
  <si>
    <t>Ventil zpětný,2xvnitřní závit, DN 25</t>
  </si>
  <si>
    <t>100280414</t>
  </si>
  <si>
    <t>129</t>
  </si>
  <si>
    <t>7342431.R44</t>
  </si>
  <si>
    <t>Ventil zpětný kontrolovatelný EA DN25</t>
  </si>
  <si>
    <t>-1401293030</t>
  </si>
  <si>
    <t>130</t>
  </si>
  <si>
    <t>7222358.R15</t>
  </si>
  <si>
    <t>Ventil redukční s manometrem PN 25,IVAR.5350 DN 32</t>
  </si>
  <si>
    <t>-708700239</t>
  </si>
  <si>
    <t>131</t>
  </si>
  <si>
    <t>7222376.R30</t>
  </si>
  <si>
    <t>Ventil zpětný,2xvnitřní závit GIACOMINI R60 DN 32</t>
  </si>
  <si>
    <t>-21616019</t>
  </si>
  <si>
    <t>132</t>
  </si>
  <si>
    <t>7222376.R31</t>
  </si>
  <si>
    <t>Ventil zpětný,2xvnitřní závit GIACOMINI R60 DN 40</t>
  </si>
  <si>
    <t>161250882</t>
  </si>
  <si>
    <t>133</t>
  </si>
  <si>
    <t>422565.R32</t>
  </si>
  <si>
    <t>Ventil pojistný 1" x 1 1/4" pro TV,závitový</t>
  </si>
  <si>
    <t>-871277276</t>
  </si>
  <si>
    <t>134</t>
  </si>
  <si>
    <t>7222355.R11</t>
  </si>
  <si>
    <t>Filtr, vnitřní-vnitřní z. IVAR FIV.08412 DN 20</t>
  </si>
  <si>
    <t>-785730877</t>
  </si>
  <si>
    <t>135</t>
  </si>
  <si>
    <t>7222355.R13</t>
  </si>
  <si>
    <t>Filtr, vnitřní-vnitřní z. DN 40</t>
  </si>
  <si>
    <t>-2108835972</t>
  </si>
  <si>
    <t>136</t>
  </si>
  <si>
    <t>7222355.R12</t>
  </si>
  <si>
    <t>Filtr, se zpětným proplachem, DN 40</t>
  </si>
  <si>
    <t>-202830065</t>
  </si>
  <si>
    <t>137</t>
  </si>
  <si>
    <t>7222221.R9</t>
  </si>
  <si>
    <t>Ventil pračkový 3/4</t>
  </si>
  <si>
    <t>-654398858</t>
  </si>
  <si>
    <t>138</t>
  </si>
  <si>
    <t>7222358.R14</t>
  </si>
  <si>
    <t>Ventil dopouštěcí s manometrem DN 20</t>
  </si>
  <si>
    <t>915212006</t>
  </si>
  <si>
    <t>139</t>
  </si>
  <si>
    <t>7222364.R16</t>
  </si>
  <si>
    <t>Ventil regul. cirkulační DN 15</t>
  </si>
  <si>
    <t>-881680069</t>
  </si>
  <si>
    <t>140</t>
  </si>
  <si>
    <t>426109.R17</t>
  </si>
  <si>
    <t>Čerpadlo cirkulační 230 V, PN 10, 3/4</t>
  </si>
  <si>
    <t>-940091288</t>
  </si>
  <si>
    <t>141</t>
  </si>
  <si>
    <t>722265116.1</t>
  </si>
  <si>
    <t>Vodoměr domovní SV DN25x260mm, Qn 6,0</t>
  </si>
  <si>
    <t>1622913322</t>
  </si>
  <si>
    <t>142</t>
  </si>
  <si>
    <t>3882114.R40</t>
  </si>
  <si>
    <t>Rádiový modul pro vodoměr ER-AM</t>
  </si>
  <si>
    <t>449248824</t>
  </si>
  <si>
    <t>143</t>
  </si>
  <si>
    <t>7222542.R33</t>
  </si>
  <si>
    <t>Hydrantový systém, box s plnými dveřmi 19/30</t>
  </si>
  <si>
    <t>315630760</t>
  </si>
  <si>
    <t>144</t>
  </si>
  <si>
    <t>48466602</t>
  </si>
  <si>
    <t>nádoba expanzní tlaková s membránou pro pitnou vodu objem 12L PN 8</t>
  </si>
  <si>
    <t>1183841564</t>
  </si>
  <si>
    <t>145</t>
  </si>
  <si>
    <t>286553.R35</t>
  </si>
  <si>
    <t>Přechod PE - kov vnější závit d40 / 5/4"</t>
  </si>
  <si>
    <t>732217760</t>
  </si>
  <si>
    <t>146</t>
  </si>
  <si>
    <t>595910.R36</t>
  </si>
  <si>
    <t>Dvířka do SDK 300/300 s tlačným zámkem, podhled</t>
  </si>
  <si>
    <t>-135868800</t>
  </si>
  <si>
    <t>147</t>
  </si>
  <si>
    <t>595910.R37</t>
  </si>
  <si>
    <t>Dvířka do sádrokartonu 400/400 s tlačným zámkem</t>
  </si>
  <si>
    <t>-1565474933</t>
  </si>
  <si>
    <t>148</t>
  </si>
  <si>
    <t>23019101.R1</t>
  </si>
  <si>
    <t>Uložení chráničky ve výkopu PE 110x6,3mm</t>
  </si>
  <si>
    <t>1057046654</t>
  </si>
  <si>
    <t>149</t>
  </si>
  <si>
    <t>8991021.R46</t>
  </si>
  <si>
    <t>Osazení poklopu s rámem do 100 kg, kompozitní poklop 600x600</t>
  </si>
  <si>
    <t>-1614699504</t>
  </si>
  <si>
    <t>150</t>
  </si>
  <si>
    <t>722131936</t>
  </si>
  <si>
    <t>Opravy vodovodního potrubí z ocelových trubek pozinkovaných závitových propojení dosavadního potrubí DN 50</t>
  </si>
  <si>
    <t>1896491838</t>
  </si>
  <si>
    <t>https://podminky.urs.cz/item/CS_URS_2025_02/722131936</t>
  </si>
  <si>
    <t>151</t>
  </si>
  <si>
    <t>7323391.R43</t>
  </si>
  <si>
    <t>Montáž nádoby expanzní tlakové 12 l</t>
  </si>
  <si>
    <t>-1157746780</t>
  </si>
  <si>
    <t>152</t>
  </si>
  <si>
    <t>734209104</t>
  </si>
  <si>
    <t>Montáž závitových armatur s 1 závitem G 3/4 (DN 20)</t>
  </si>
  <si>
    <t>-147601060</t>
  </si>
  <si>
    <t>https://podminky.urs.cz/item/CS_URS_2025_02/734209104</t>
  </si>
  <si>
    <t>153</t>
  </si>
  <si>
    <t>7323315.R41</t>
  </si>
  <si>
    <t>Nádoby expanzní tlak.s memb.Expansomat I, 80 l</t>
  </si>
  <si>
    <t>-211777770</t>
  </si>
  <si>
    <t>154</t>
  </si>
  <si>
    <t>4843311.R42</t>
  </si>
  <si>
    <t>Ohřívač vody stojatý 1500 l el.12kW; 0,6MPa,</t>
  </si>
  <si>
    <t>-269737253</t>
  </si>
  <si>
    <t>155</t>
  </si>
  <si>
    <t>7222242.R10</t>
  </si>
  <si>
    <t>Ventil mrazuvzdorný DN 15</t>
  </si>
  <si>
    <t>-1863890881</t>
  </si>
  <si>
    <t>156</t>
  </si>
  <si>
    <t>7222643.R38</t>
  </si>
  <si>
    <t>Vodoměr bytový SV DN 20x130 mm, Qn 2,5</t>
  </si>
  <si>
    <t>945796710</t>
  </si>
  <si>
    <t>157</t>
  </si>
  <si>
    <t>7222643.R39</t>
  </si>
  <si>
    <t>Vodoměr bytový TV DN 20x130 mm, Qn 2,5</t>
  </si>
  <si>
    <t>1260282734</t>
  </si>
  <si>
    <t>158</t>
  </si>
  <si>
    <t>388211400.1</t>
  </si>
  <si>
    <t xml:space="preserve">Rádiový modul  pro vodoměr bytový</t>
  </si>
  <si>
    <t>1841625014</t>
  </si>
  <si>
    <t>159</t>
  </si>
  <si>
    <t>7222364.R18</t>
  </si>
  <si>
    <t>Ventil regul. cirkulační DN 20</t>
  </si>
  <si>
    <t>896728102</t>
  </si>
  <si>
    <t>160</t>
  </si>
  <si>
    <t>2108000.R.19</t>
  </si>
  <si>
    <t>Vodič CYY 2,5 mm2</t>
  </si>
  <si>
    <t>686677747</t>
  </si>
  <si>
    <t>161</t>
  </si>
  <si>
    <t>-1070200297</t>
  </si>
  <si>
    <t>162</t>
  </si>
  <si>
    <t>8922731.R45</t>
  </si>
  <si>
    <t>Desinfekce vodovodního potrubí do DN 50</t>
  </si>
  <si>
    <t>-1254626492</t>
  </si>
  <si>
    <t>163</t>
  </si>
  <si>
    <t>892241111</t>
  </si>
  <si>
    <t>Tlakové zkoušky vodou na potrubí DN do 80</t>
  </si>
  <si>
    <t>327250202</t>
  </si>
  <si>
    <t>https://podminky.urs.cz/item/CS_URS_2025_02/892241111</t>
  </si>
  <si>
    <t>164</t>
  </si>
  <si>
    <t>426170.R9</t>
  </si>
  <si>
    <t>Čerpadlo ponorné Q=6m3/h, H=50m 1,2kW</t>
  </si>
  <si>
    <t>-1050377310</t>
  </si>
  <si>
    <t>723</t>
  </si>
  <si>
    <t>Zdravotechnika - vnitřní plynovod</t>
  </si>
  <si>
    <t>165</t>
  </si>
  <si>
    <t>723190916</t>
  </si>
  <si>
    <t>Opravy plynovodního potrubí navaření odbočky na potrubí DN 40</t>
  </si>
  <si>
    <t>1008177000</t>
  </si>
  <si>
    <t>https://podminky.urs.cz/item/CS_URS_2025_02/723190916</t>
  </si>
  <si>
    <t>166</t>
  </si>
  <si>
    <t>722171215.1</t>
  </si>
  <si>
    <t>Potrubí z PE100RC, D 50 x 4,6 mm pro plyn</t>
  </si>
  <si>
    <t>489402082</t>
  </si>
  <si>
    <t>167</t>
  </si>
  <si>
    <t>1431050.R1</t>
  </si>
  <si>
    <t>Trubka ocel. izolovaná bralenem DN40-6/4"</t>
  </si>
  <si>
    <t>-1663740847</t>
  </si>
  <si>
    <t>168</t>
  </si>
  <si>
    <t>7231911,R3</t>
  </si>
  <si>
    <t>Hadice pro spotřeb. DN 15,dl. 1,0 m</t>
  </si>
  <si>
    <t>-937034814</t>
  </si>
  <si>
    <t>169</t>
  </si>
  <si>
    <t>7231911.R4</t>
  </si>
  <si>
    <t>Kohout kulový s Firebagem, bajonet. DN 15</t>
  </si>
  <si>
    <t>1966986506</t>
  </si>
  <si>
    <t>170</t>
  </si>
  <si>
    <t>7232352.R5</t>
  </si>
  <si>
    <t>Kohout kulový, vnitř.-vnitř.z. DN 40</t>
  </si>
  <si>
    <t>480719056</t>
  </si>
  <si>
    <t>171</t>
  </si>
  <si>
    <t>28655346.1</t>
  </si>
  <si>
    <t>Přechod zemní PE - kov vnější závit d50 / 6/4"</t>
  </si>
  <si>
    <t>-167584331</t>
  </si>
  <si>
    <t>172</t>
  </si>
  <si>
    <t>7231202.R6</t>
  </si>
  <si>
    <t>Potrubí ocelové závitové černé svařované DN 20</t>
  </si>
  <si>
    <t>1225857902</t>
  </si>
  <si>
    <t>173</t>
  </si>
  <si>
    <t>2108000.R7</t>
  </si>
  <si>
    <t>-716165208</t>
  </si>
  <si>
    <t>174</t>
  </si>
  <si>
    <t>899721112.1</t>
  </si>
  <si>
    <t>Fólie výstražná z PVC, žlutá, šířka 30 cm</t>
  </si>
  <si>
    <t>-404127570</t>
  </si>
  <si>
    <t>175</t>
  </si>
  <si>
    <t>286140.R8</t>
  </si>
  <si>
    <t>-1305552549</t>
  </si>
  <si>
    <t>176</t>
  </si>
  <si>
    <t>2301910.R2</t>
  </si>
  <si>
    <t>200953890</t>
  </si>
  <si>
    <t>177</t>
  </si>
  <si>
    <t>892241111.1</t>
  </si>
  <si>
    <t>Tlakové a pevnostní zkoušky plynovodního potrubí</t>
  </si>
  <si>
    <t>1145795585</t>
  </si>
  <si>
    <t>725</t>
  </si>
  <si>
    <t>Zdravotechnika - zařizovací předměty</t>
  </si>
  <si>
    <t>178</t>
  </si>
  <si>
    <t>7252000.R1</t>
  </si>
  <si>
    <t>Montáž zařizovacích předmětů - umyvadlo</t>
  </si>
  <si>
    <t>-1935661931</t>
  </si>
  <si>
    <t>179</t>
  </si>
  <si>
    <t>7252000.R2</t>
  </si>
  <si>
    <t>Montáž zařizovacích předmětů - výlevka</t>
  </si>
  <si>
    <t>150048776</t>
  </si>
  <si>
    <t>180</t>
  </si>
  <si>
    <t>7252000.R3</t>
  </si>
  <si>
    <t>Montáž zařizovacích předmětů - sprcha</t>
  </si>
  <si>
    <t>-1813038490</t>
  </si>
  <si>
    <t>181</t>
  </si>
  <si>
    <t>725200010.1</t>
  </si>
  <si>
    <t>Montáž zařizovacích předmětů - klozet závěsný</t>
  </si>
  <si>
    <t>-565064413</t>
  </si>
  <si>
    <t>182</t>
  </si>
  <si>
    <t>72501412.R4</t>
  </si>
  <si>
    <t>Klozet závěsný, hlub. splach., bílý, vč. sedátka</t>
  </si>
  <si>
    <t>-1826824158</t>
  </si>
  <si>
    <t>183</t>
  </si>
  <si>
    <t>7258236.R5</t>
  </si>
  <si>
    <t>Baterie umyvadl.stojánk.samouzavírací, antivandal</t>
  </si>
  <si>
    <t>754665529</t>
  </si>
  <si>
    <t>184</t>
  </si>
  <si>
    <t>7258251.R6</t>
  </si>
  <si>
    <t>Baterie dřezová nástěnná ruční (výlevka)</t>
  </si>
  <si>
    <t>-498130415</t>
  </si>
  <si>
    <t>185</t>
  </si>
  <si>
    <t>7258231.R7</t>
  </si>
  <si>
    <t>Baterie umyvadlová stoján. ruční, bez otvír.odpadu</t>
  </si>
  <si>
    <t>1553207296</t>
  </si>
  <si>
    <t>186</t>
  </si>
  <si>
    <t>7258602.R8</t>
  </si>
  <si>
    <t>Sifon ke sprchové vaničce PP, D 50 mm</t>
  </si>
  <si>
    <t>357040269</t>
  </si>
  <si>
    <t>187</t>
  </si>
  <si>
    <t>725869101</t>
  </si>
  <si>
    <t>Zápachové uzávěrky zařizovacích předmětů montáž zápachových uzávěrek umyvadlových do DN 40</t>
  </si>
  <si>
    <t>1569325854</t>
  </si>
  <si>
    <t>https://podminky.urs.cz/item/CS_URS_2025_02/725869101</t>
  </si>
  <si>
    <t>188</t>
  </si>
  <si>
    <t>7250191.R9</t>
  </si>
  <si>
    <t>Výlevka stacionární s plastovou mžížkou</t>
  </si>
  <si>
    <t>1116185940</t>
  </si>
  <si>
    <t>189</t>
  </si>
  <si>
    <t>5522011.R10</t>
  </si>
  <si>
    <t>Vanička sprchová 800x800 litý mramor</t>
  </si>
  <si>
    <t>-1839006513</t>
  </si>
  <si>
    <t>190</t>
  </si>
  <si>
    <t>554844.R11</t>
  </si>
  <si>
    <t>Zástěna sprchová rohová 800 mm s dveřmi, sklo matné</t>
  </si>
  <si>
    <t>2080619831</t>
  </si>
  <si>
    <t>191</t>
  </si>
  <si>
    <t>7258458.R12</t>
  </si>
  <si>
    <t>Baterie sprchová podomítková páková vč. hlavové sprchy úsporné 9l/min</t>
  </si>
  <si>
    <t>1492711932</t>
  </si>
  <si>
    <t>192</t>
  </si>
  <si>
    <t>7262113.R13</t>
  </si>
  <si>
    <t>Modul-WC Duofix, , h 112 cm</t>
  </si>
  <si>
    <t>-1938162636</t>
  </si>
  <si>
    <t>193</t>
  </si>
  <si>
    <t>286967.R17</t>
  </si>
  <si>
    <t>Deska ovládací WC pro ovlád. zepředu, 3/6l</t>
  </si>
  <si>
    <t>-1443702931</t>
  </si>
  <si>
    <t>194</t>
  </si>
  <si>
    <t>551674.R18</t>
  </si>
  <si>
    <t>Sedátko klozetové tvrdé, klouby kovové</t>
  </si>
  <si>
    <t>-1409448347</t>
  </si>
  <si>
    <t>195</t>
  </si>
  <si>
    <t>642136.R19</t>
  </si>
  <si>
    <t>Umyvadlo bílé 60x48cm 1 otv. pro baterii</t>
  </si>
  <si>
    <t>-1812170079</t>
  </si>
  <si>
    <t>196</t>
  </si>
  <si>
    <t>7252491.R20</t>
  </si>
  <si>
    <t>Montáž sprchových koutů ostatních typů</t>
  </si>
  <si>
    <t>1791622269</t>
  </si>
  <si>
    <t>197</t>
  </si>
  <si>
    <t>7252123.R21</t>
  </si>
  <si>
    <t>Umyvadlo pro invalidy, se zápachovou uzávěrkou</t>
  </si>
  <si>
    <t>973308588</t>
  </si>
  <si>
    <t>198</t>
  </si>
  <si>
    <t>7258231.R22</t>
  </si>
  <si>
    <t>Baterie umyvadlová stoján. ruční, loketní páka, bez otvír.odpadu</t>
  </si>
  <si>
    <t>-966749330</t>
  </si>
  <si>
    <t>199</t>
  </si>
  <si>
    <t>7251222.R23</t>
  </si>
  <si>
    <t>Pisoár s integrovaným zdrojem, SLP 19RZ</t>
  </si>
  <si>
    <t>2046660830</t>
  </si>
  <si>
    <t>200</t>
  </si>
  <si>
    <t>551674.R30</t>
  </si>
  <si>
    <t>Sedátko klozetové pro těl. postižené s poklopem</t>
  </si>
  <si>
    <t>-2095720817</t>
  </si>
  <si>
    <t>201</t>
  </si>
  <si>
    <t>7262113.R31</t>
  </si>
  <si>
    <t>Modul-WC Duofix, , ZTP, h 112 cm</t>
  </si>
  <si>
    <t>365682918</t>
  </si>
  <si>
    <t>202</t>
  </si>
  <si>
    <t>642388.R32</t>
  </si>
  <si>
    <t xml:space="preserve">Klozet závěsný  dl.70cm pro těl. postižené</t>
  </si>
  <si>
    <t>121941954</t>
  </si>
  <si>
    <t>2025-109-2B-13 - Profese - elektro</t>
  </si>
  <si>
    <t xml:space="preserve">    741 - Elektroinstalace - silnoproud</t>
  </si>
  <si>
    <t xml:space="preserve">      741-RH - Rozvaděč RH</t>
  </si>
  <si>
    <t xml:space="preserve">      741-RK - Rozvaděč RK</t>
  </si>
  <si>
    <t xml:space="preserve">      741-RS - Rozvaděč RS</t>
  </si>
  <si>
    <t xml:space="preserve">      741-Vo - Kabely- vodiče</t>
  </si>
  <si>
    <t xml:space="preserve">      741-Sp - Spínače: ABB </t>
  </si>
  <si>
    <t xml:space="preserve">      741-Ram - Ramečky- bílé hranaté</t>
  </si>
  <si>
    <t xml:space="preserve">      741-Zá - Zásuvky: - bílé hranaté</t>
  </si>
  <si>
    <t xml:space="preserve">      741-KT - Krabice, trubky</t>
  </si>
  <si>
    <t xml:space="preserve">      741-Sv - Svítidla</t>
  </si>
  <si>
    <t xml:space="preserve">      741-Vo-mont - Kabely- vodiče</t>
  </si>
  <si>
    <t xml:space="preserve">      741-Sp-mont - Spínače:</t>
  </si>
  <si>
    <t xml:space="preserve">      741-Ram-mont - Rámečky</t>
  </si>
  <si>
    <t xml:space="preserve">      741-Zá-mont - Zásuvky: </t>
  </si>
  <si>
    <t xml:space="preserve">      741-KT-mont - Krabice, trubky</t>
  </si>
  <si>
    <t xml:space="preserve">      741-Sv-mont - Svítidla</t>
  </si>
  <si>
    <t xml:space="preserve">      741-UV - Ukončení vodičů</t>
  </si>
  <si>
    <t xml:space="preserve">      741-Ost - Elektro - ostatní</t>
  </si>
  <si>
    <t xml:space="preserve">    742 - Elektroinstalace - slaboproud</t>
  </si>
  <si>
    <t>HZS - Hodinové zúčtovací sazby</t>
  </si>
  <si>
    <t>741</t>
  </si>
  <si>
    <t>Elektroinstalace - silnoproud</t>
  </si>
  <si>
    <t>741-RH</t>
  </si>
  <si>
    <t>Rozvaděč RH</t>
  </si>
  <si>
    <t>741-RH-02</t>
  </si>
  <si>
    <t>Systém , 120 modulů</t>
  </si>
  <si>
    <t>2015850748</t>
  </si>
  <si>
    <t>741-RH-03</t>
  </si>
  <si>
    <t>Jistič 160A</t>
  </si>
  <si>
    <t>-411774612</t>
  </si>
  <si>
    <t>741-RH-04</t>
  </si>
  <si>
    <t>Vypínaací cívka</t>
  </si>
  <si>
    <t>1854127247</t>
  </si>
  <si>
    <t>741-RH-05</t>
  </si>
  <si>
    <t xml:space="preserve">Bleskojistky </t>
  </si>
  <si>
    <t>-1188883974</t>
  </si>
  <si>
    <t>741-RH-06</t>
  </si>
  <si>
    <t>Jistič 16B/3</t>
  </si>
  <si>
    <t>-876397741</t>
  </si>
  <si>
    <t>741-RH-07</t>
  </si>
  <si>
    <t>Jistič 25B/3</t>
  </si>
  <si>
    <t>985742798</t>
  </si>
  <si>
    <t>741-RH-08</t>
  </si>
  <si>
    <t>Jistič 32B/3</t>
  </si>
  <si>
    <t>-184844205</t>
  </si>
  <si>
    <t>741-RH-09</t>
  </si>
  <si>
    <t>Silový vypínač 125A</t>
  </si>
  <si>
    <t>970511104</t>
  </si>
  <si>
    <t>741-RH-10</t>
  </si>
  <si>
    <t>Silový vypínač 63A</t>
  </si>
  <si>
    <t>-2023847577</t>
  </si>
  <si>
    <t>741-RH-11</t>
  </si>
  <si>
    <t>Silový vypínač 40A</t>
  </si>
  <si>
    <t>194281663</t>
  </si>
  <si>
    <t>741-RH-12</t>
  </si>
  <si>
    <t>Jistič 16B/1</t>
  </si>
  <si>
    <t>-1540077806</t>
  </si>
  <si>
    <t>741-RH-13</t>
  </si>
  <si>
    <t>Jističochránič 10/2/0.03</t>
  </si>
  <si>
    <t>478050285</t>
  </si>
  <si>
    <t>741-RH-14</t>
  </si>
  <si>
    <t>LS-FI 40/4/0,003</t>
  </si>
  <si>
    <t>-1704350241</t>
  </si>
  <si>
    <t>741-RH-15</t>
  </si>
  <si>
    <t>Elektroměr na DIN lištu</t>
  </si>
  <si>
    <t>-1976078523</t>
  </si>
  <si>
    <t>741-RH-16</t>
  </si>
  <si>
    <t>Ostatní montážní materiál</t>
  </si>
  <si>
    <t>kč</t>
  </si>
  <si>
    <t>-666303763</t>
  </si>
  <si>
    <t>741-RK</t>
  </si>
  <si>
    <t>Rozvaděč RK</t>
  </si>
  <si>
    <t>741-RK-01</t>
  </si>
  <si>
    <t>1960310428</t>
  </si>
  <si>
    <t>741-RK-02</t>
  </si>
  <si>
    <t>-1860678722</t>
  </si>
  <si>
    <t>741-RK-03</t>
  </si>
  <si>
    <t>1747875912</t>
  </si>
  <si>
    <t>741-RK-04</t>
  </si>
  <si>
    <t>-1712188569</t>
  </si>
  <si>
    <t>741-RK-05</t>
  </si>
  <si>
    <t>-893567324</t>
  </si>
  <si>
    <t>741-RK-06</t>
  </si>
  <si>
    <t>-1245073202</t>
  </si>
  <si>
    <t>741-RK-07</t>
  </si>
  <si>
    <t>317249546</t>
  </si>
  <si>
    <t>741-RK-08</t>
  </si>
  <si>
    <t>326674958</t>
  </si>
  <si>
    <t>741-RK-09</t>
  </si>
  <si>
    <t>-136215555</t>
  </si>
  <si>
    <t>741-RS</t>
  </si>
  <si>
    <t>Rozvaděč RS</t>
  </si>
  <si>
    <t>741-RS-01</t>
  </si>
  <si>
    <t>Systém , 96 modulů</t>
  </si>
  <si>
    <t>-890594910</t>
  </si>
  <si>
    <t>741-RS-02</t>
  </si>
  <si>
    <t>2105823859</t>
  </si>
  <si>
    <t>741-RS-03</t>
  </si>
  <si>
    <t>Jistič 13C/3</t>
  </si>
  <si>
    <t>99016009</t>
  </si>
  <si>
    <t>741-RS-04</t>
  </si>
  <si>
    <t>Jistič 20B/3</t>
  </si>
  <si>
    <t>1881909145</t>
  </si>
  <si>
    <t>741-RS-05</t>
  </si>
  <si>
    <t>-1018015562</t>
  </si>
  <si>
    <t>741-RS-06</t>
  </si>
  <si>
    <t>1682070291</t>
  </si>
  <si>
    <t>741-RS-07</t>
  </si>
  <si>
    <t>969763445</t>
  </si>
  <si>
    <t>741-RS-08</t>
  </si>
  <si>
    <t>-1423729491</t>
  </si>
  <si>
    <t>741-Vo</t>
  </si>
  <si>
    <t>Kabely- vodiče</t>
  </si>
  <si>
    <t>741-Vo-mat-01</t>
  </si>
  <si>
    <t>CYKY 2Ax1,5mm2</t>
  </si>
  <si>
    <t>-1375255993</t>
  </si>
  <si>
    <t>741-Vo-mat-02</t>
  </si>
  <si>
    <t>CYKY 3Ax1,5mm2</t>
  </si>
  <si>
    <t>992708899</t>
  </si>
  <si>
    <t>741-Vo-mat-03</t>
  </si>
  <si>
    <t>CYKY 3Cx1,5mm2</t>
  </si>
  <si>
    <t>805550104</t>
  </si>
  <si>
    <t>741-Vo-mat-04</t>
  </si>
  <si>
    <t>CYKY 4Dx1,5mm2</t>
  </si>
  <si>
    <t>-1643728048</t>
  </si>
  <si>
    <t>741-Vo-mat-05</t>
  </si>
  <si>
    <t>CYKY 3Cx2,5mm2</t>
  </si>
  <si>
    <t>1321514204</t>
  </si>
  <si>
    <t>741-Vo-mat-06</t>
  </si>
  <si>
    <t>CYKY 5Cx2.5mm2</t>
  </si>
  <si>
    <t>-438116778</t>
  </si>
  <si>
    <t>741-Vo-mat-07</t>
  </si>
  <si>
    <t>CYKY 5Cx10mm2</t>
  </si>
  <si>
    <t>-1143273437</t>
  </si>
  <si>
    <t>741-Vo-mat-08</t>
  </si>
  <si>
    <t>CYKY 5Cx6mm2</t>
  </si>
  <si>
    <t>531335715</t>
  </si>
  <si>
    <t>741-Vo-mat-09</t>
  </si>
  <si>
    <t>CYKY 5Cx4mm2</t>
  </si>
  <si>
    <t>757206866</t>
  </si>
  <si>
    <t>741-Vo-mat-10</t>
  </si>
  <si>
    <t>CYKY 4Bx10mm2</t>
  </si>
  <si>
    <t>-1100498551</t>
  </si>
  <si>
    <t>741-Vo-mat-11</t>
  </si>
  <si>
    <t>CYKY 4Bx25mm2</t>
  </si>
  <si>
    <t>-1092456668</t>
  </si>
  <si>
    <t>741-Vo-mat-12</t>
  </si>
  <si>
    <t>CYKY 4Bx35mm2</t>
  </si>
  <si>
    <t>1469984355</t>
  </si>
  <si>
    <t>741-Vo-mat-13</t>
  </si>
  <si>
    <t>CYKY 4B-3x50+35mm2</t>
  </si>
  <si>
    <t>1417817070</t>
  </si>
  <si>
    <t>741-Vo-mat-14</t>
  </si>
  <si>
    <t>CY 6</t>
  </si>
  <si>
    <t>891871140</t>
  </si>
  <si>
    <t>741-Vo-mat-15</t>
  </si>
  <si>
    <t>CY10</t>
  </si>
  <si>
    <t>458073413</t>
  </si>
  <si>
    <t>741-Vo-mat-16</t>
  </si>
  <si>
    <t>CY 50</t>
  </si>
  <si>
    <t>1688690283</t>
  </si>
  <si>
    <t>741-Sp</t>
  </si>
  <si>
    <t xml:space="preserve">Spínače: ABB </t>
  </si>
  <si>
    <t>741-Sp-mat-01</t>
  </si>
  <si>
    <t xml:space="preserve">Spínače:   -Řaz 1</t>
  </si>
  <si>
    <t>1779952294</t>
  </si>
  <si>
    <t>741-Sp-mat-02</t>
  </si>
  <si>
    <t xml:space="preserve">Spínače:  Řaz 5</t>
  </si>
  <si>
    <t>-1585115937</t>
  </si>
  <si>
    <t>741-Sp-mat-03</t>
  </si>
  <si>
    <t xml:space="preserve">Spínače:  Řaz 6</t>
  </si>
  <si>
    <t>967670115</t>
  </si>
  <si>
    <t>741-Sp-mat-04</t>
  </si>
  <si>
    <t xml:space="preserve">Spínače:  Řaz 7</t>
  </si>
  <si>
    <t>-953780429</t>
  </si>
  <si>
    <t>741-Sp-mat-05</t>
  </si>
  <si>
    <t>Tlačítko "TOTAL-STOP"</t>
  </si>
  <si>
    <t>1380255282</t>
  </si>
  <si>
    <t>741-Sp-mat-06</t>
  </si>
  <si>
    <t>Silový tífázový vypínač</t>
  </si>
  <si>
    <t>-586592555</t>
  </si>
  <si>
    <t>741-Ram</t>
  </si>
  <si>
    <t>Ramečky- bílé hranaté</t>
  </si>
  <si>
    <t>741-Ram-mat-01</t>
  </si>
  <si>
    <t>Přístrojový rámeček jednoduchý</t>
  </si>
  <si>
    <t>1242081992</t>
  </si>
  <si>
    <t>741-Ram-mat-02</t>
  </si>
  <si>
    <t>Přístrojový rámeček dvojitý</t>
  </si>
  <si>
    <t>-1738328972</t>
  </si>
  <si>
    <t>741-Ram-mat-03</t>
  </si>
  <si>
    <t>Přístrojový rámeček čtyřnásobný</t>
  </si>
  <si>
    <t>-943983895</t>
  </si>
  <si>
    <t>741-Ram-mat-04</t>
  </si>
  <si>
    <t>Přístrojový rámeček pětinásobný</t>
  </si>
  <si>
    <t>1884319046</t>
  </si>
  <si>
    <t>741-Zá</t>
  </si>
  <si>
    <t>Zásuvky: - bílé hranaté</t>
  </si>
  <si>
    <t>741-Zá-mat-01</t>
  </si>
  <si>
    <t>Zásuvka jednofázová</t>
  </si>
  <si>
    <t>366916287</t>
  </si>
  <si>
    <t>741-Zá-mat-02</t>
  </si>
  <si>
    <t>Zásuvka jednofázová, IP44</t>
  </si>
  <si>
    <t>-673165330</t>
  </si>
  <si>
    <t>741-Zá-mat-03</t>
  </si>
  <si>
    <t>Zásuvka třífázová</t>
  </si>
  <si>
    <t>-696819336</t>
  </si>
  <si>
    <t>741-Zá-mat-04</t>
  </si>
  <si>
    <t>Pohybové čidlo</t>
  </si>
  <si>
    <t>1244310113</t>
  </si>
  <si>
    <t>741-KT</t>
  </si>
  <si>
    <t>Krabice, trubky</t>
  </si>
  <si>
    <t>741-KT-mat-01</t>
  </si>
  <si>
    <t>krabice -1901 - odbočná</t>
  </si>
  <si>
    <t>-2118510386</t>
  </si>
  <si>
    <t>741-KT-mat-02</t>
  </si>
  <si>
    <t>krabice -1902- přístrojová</t>
  </si>
  <si>
    <t>1491712445</t>
  </si>
  <si>
    <t>741-KT-mat-03</t>
  </si>
  <si>
    <t>Nosný materiál jako celek</t>
  </si>
  <si>
    <t>294798714</t>
  </si>
  <si>
    <t>741-KT-mat-04</t>
  </si>
  <si>
    <t>Upevňovací materiál</t>
  </si>
  <si>
    <t>-372061998</t>
  </si>
  <si>
    <t>741-KT-mat-05</t>
  </si>
  <si>
    <t>Trubka KOPOFLEX 75mm</t>
  </si>
  <si>
    <t>-1883356378</t>
  </si>
  <si>
    <t>741-Sv</t>
  </si>
  <si>
    <t>Svítidla</t>
  </si>
  <si>
    <t>741-Sv-mat-01</t>
  </si>
  <si>
    <t>LED panel 1200x300, 50W,5200lm,</t>
  </si>
  <si>
    <t>-1778795986</t>
  </si>
  <si>
    <t>741-Sv-mat-02</t>
  </si>
  <si>
    <t>LED panel 600x600, 50W,5000lm,</t>
  </si>
  <si>
    <t>175186118</t>
  </si>
  <si>
    <t>741-Sv-mat-03</t>
  </si>
  <si>
    <t>LED panel 300x300, 2500lm,</t>
  </si>
  <si>
    <t>743255511</t>
  </si>
  <si>
    <t>741-Sv-mat-04</t>
  </si>
  <si>
    <t>LED kulaté svítidlo, 10W,</t>
  </si>
  <si>
    <t>-102995667</t>
  </si>
  <si>
    <t>741-Sv-mat-05</t>
  </si>
  <si>
    <t>LED kulaté 20W,</t>
  </si>
  <si>
    <t>-334712288</t>
  </si>
  <si>
    <t>741-Sv-mat-06</t>
  </si>
  <si>
    <t>LED kulaté nástěnné, IP54</t>
  </si>
  <si>
    <t>-286602969</t>
  </si>
  <si>
    <t>741-Sv-mat-07</t>
  </si>
  <si>
    <t>LED kulaté nástěnné, IP20</t>
  </si>
  <si>
    <t>108805548</t>
  </si>
  <si>
    <t>741-Sv-mat-08</t>
  </si>
  <si>
    <t>Nouzové svítidlo s vlastním zdrojem</t>
  </si>
  <si>
    <t>1243411436</t>
  </si>
  <si>
    <t>741-Vo-mont</t>
  </si>
  <si>
    <t>741-Vo-mont-01</t>
  </si>
  <si>
    <t>648249696</t>
  </si>
  <si>
    <t>741-Vo-mont-02</t>
  </si>
  <si>
    <t>-1125893303</t>
  </si>
  <si>
    <t>741-Vo-mont-03</t>
  </si>
  <si>
    <t>1244448989</t>
  </si>
  <si>
    <t>741-Vo-mont-04</t>
  </si>
  <si>
    <t>-1966637491</t>
  </si>
  <si>
    <t>741-Vo-mont-05</t>
  </si>
  <si>
    <t>-451911111</t>
  </si>
  <si>
    <t>741-Vo-mont-06</t>
  </si>
  <si>
    <t>-373491043</t>
  </si>
  <si>
    <t>741-Vo-mont-07</t>
  </si>
  <si>
    <t>-520323243</t>
  </si>
  <si>
    <t>741-Vo-mont-08</t>
  </si>
  <si>
    <t>-921920387</t>
  </si>
  <si>
    <t>741-Vo-mont-09</t>
  </si>
  <si>
    <t>1354962613</t>
  </si>
  <si>
    <t>741-Vo-mont-10</t>
  </si>
  <si>
    <t>-645717436</t>
  </si>
  <si>
    <t>741-Vo-mont-11</t>
  </si>
  <si>
    <t>1551564676</t>
  </si>
  <si>
    <t>741-Vo-mont-12</t>
  </si>
  <si>
    <t>121701693</t>
  </si>
  <si>
    <t>741-Vo-mont-13</t>
  </si>
  <si>
    <t>1921170233</t>
  </si>
  <si>
    <t>741-Vo-mont-14</t>
  </si>
  <si>
    <t>-908703293</t>
  </si>
  <si>
    <t>741-Vo-mont-15</t>
  </si>
  <si>
    <t>CY 16</t>
  </si>
  <si>
    <t>-1175951560</t>
  </si>
  <si>
    <t>741-Vo-mont-16</t>
  </si>
  <si>
    <t>522680220</t>
  </si>
  <si>
    <t>741-Sp-mont</t>
  </si>
  <si>
    <t>Spínače:</t>
  </si>
  <si>
    <t>741-Sp-mont-01</t>
  </si>
  <si>
    <t>spínač- Řaz 1</t>
  </si>
  <si>
    <t>909013010</t>
  </si>
  <si>
    <t>741-Sp-mont-02</t>
  </si>
  <si>
    <t>spínač-Řaz 5</t>
  </si>
  <si>
    <t>-1536988744</t>
  </si>
  <si>
    <t>741-Sp-mont-03</t>
  </si>
  <si>
    <t>spínač-Řaz 6</t>
  </si>
  <si>
    <t>-1039778954</t>
  </si>
  <si>
    <t>741-Sp-mont-04</t>
  </si>
  <si>
    <t>spínač-Řaz 7</t>
  </si>
  <si>
    <t>-454321705</t>
  </si>
  <si>
    <t>741-Sp-mont-05</t>
  </si>
  <si>
    <t>-278285527</t>
  </si>
  <si>
    <t>741-Sp-mont-06</t>
  </si>
  <si>
    <t>-1305997318</t>
  </si>
  <si>
    <t>741-Ram-mont</t>
  </si>
  <si>
    <t>Rámečky</t>
  </si>
  <si>
    <t>741-Ram-mont-01</t>
  </si>
  <si>
    <t>-1341019191</t>
  </si>
  <si>
    <t>741-Ram-mont-02</t>
  </si>
  <si>
    <t>353904237</t>
  </si>
  <si>
    <t>741-Ram-mont-03</t>
  </si>
  <si>
    <t>-2089832650</t>
  </si>
  <si>
    <t>741-Ram-mont-04</t>
  </si>
  <si>
    <t>-1139603904</t>
  </si>
  <si>
    <t>741-Zá-mont</t>
  </si>
  <si>
    <t xml:space="preserve">Zásuvky: </t>
  </si>
  <si>
    <t>741-Zá-mont-01</t>
  </si>
  <si>
    <t>Zásuvka jednoduchá</t>
  </si>
  <si>
    <t>1802244090</t>
  </si>
  <si>
    <t>741-Zá-mont-02</t>
  </si>
  <si>
    <t>345269053</t>
  </si>
  <si>
    <t>741-Zá-mont-03</t>
  </si>
  <si>
    <t>-1722405260</t>
  </si>
  <si>
    <t>741-Zá-mont-04</t>
  </si>
  <si>
    <t>-819929981</t>
  </si>
  <si>
    <t>741-KT-mont</t>
  </si>
  <si>
    <t>741-KT-mont-01</t>
  </si>
  <si>
    <t>-596850762</t>
  </si>
  <si>
    <t>741-KT-mont-02</t>
  </si>
  <si>
    <t>-919756258</t>
  </si>
  <si>
    <t>741-KT-mont-03</t>
  </si>
  <si>
    <t>Nosný materiál jako celek ( lana, svorky a pod)</t>
  </si>
  <si>
    <t>465770106</t>
  </si>
  <si>
    <t>741-KT-mont-04</t>
  </si>
  <si>
    <t>418041433</t>
  </si>
  <si>
    <t>741-KT-mont-05</t>
  </si>
  <si>
    <t>107835228</t>
  </si>
  <si>
    <t>741-Sv-mont</t>
  </si>
  <si>
    <t>741-SV-mont-01</t>
  </si>
  <si>
    <t>-686075819</t>
  </si>
  <si>
    <t>741-SV-mont-02</t>
  </si>
  <si>
    <t>-656606687</t>
  </si>
  <si>
    <t>741-SV-mont-03</t>
  </si>
  <si>
    <t>-1104338380</t>
  </si>
  <si>
    <t>741-SV-mont-04</t>
  </si>
  <si>
    <t>-600493136</t>
  </si>
  <si>
    <t>741-SV-mont-05</t>
  </si>
  <si>
    <t>1377136955</t>
  </si>
  <si>
    <t>741-SV-mont-06</t>
  </si>
  <si>
    <t>1659521107</t>
  </si>
  <si>
    <t>741-SV-mont-07</t>
  </si>
  <si>
    <t>336478156</t>
  </si>
  <si>
    <t>741-SV-mont-08</t>
  </si>
  <si>
    <t>-502973323</t>
  </si>
  <si>
    <t>741-UV</t>
  </si>
  <si>
    <t>Ukončení vodičů</t>
  </si>
  <si>
    <t>741-UV-mont-01</t>
  </si>
  <si>
    <t>Ukončení vodičů do 2,5 mm2</t>
  </si>
  <si>
    <t>477739869</t>
  </si>
  <si>
    <t>741-UV-mont-02</t>
  </si>
  <si>
    <t>Ukončení vodičů do 10 mm2</t>
  </si>
  <si>
    <t>1760152110</t>
  </si>
  <si>
    <t>741-UV-mont-03</t>
  </si>
  <si>
    <t>Ukončení vodičů do 16 mm2</t>
  </si>
  <si>
    <t>68979549</t>
  </si>
  <si>
    <t>741-UV-mont-04</t>
  </si>
  <si>
    <t>Ukončení vodičů do 35 mm2</t>
  </si>
  <si>
    <t>892440257</t>
  </si>
  <si>
    <t>741-UV-mont-05</t>
  </si>
  <si>
    <t>Montáž rozvaděčů RH, RK, RS. RB</t>
  </si>
  <si>
    <t>-1553402279</t>
  </si>
  <si>
    <t>741-UV-mont-06</t>
  </si>
  <si>
    <t>Ostatní práce - přípomoce</t>
  </si>
  <si>
    <t>hod</t>
  </si>
  <si>
    <t>122442173</t>
  </si>
  <si>
    <t>741-Ost</t>
  </si>
  <si>
    <t>Elektro - ostatní</t>
  </si>
  <si>
    <t>741- Ost-01</t>
  </si>
  <si>
    <t>Provedení výchozí revize a vypracování revizní zprávy dle ČSN</t>
  </si>
  <si>
    <t>-206678784</t>
  </si>
  <si>
    <t>998741312</t>
  </si>
  <si>
    <t>Přesun hmot pro silnoproud stanovený procentní sazbou (%) z ceny vodorovná dopravní vzdálenost do 50 m ruční (bez užití mechanizace) v objektech výšky přes 6 do 12 m</t>
  </si>
  <si>
    <t>680358128</t>
  </si>
  <si>
    <t>https://podminky.urs.cz/item/CS_URS_2025_02/998741312</t>
  </si>
  <si>
    <t>742</t>
  </si>
  <si>
    <t>Elektroinstalace - slaboproud</t>
  </si>
  <si>
    <t>742-Sl-mat-01</t>
  </si>
  <si>
    <t>Slaboproud jako celek</t>
  </si>
  <si>
    <t>-758325430</t>
  </si>
  <si>
    <t>742-mont-01</t>
  </si>
  <si>
    <t>804332876</t>
  </si>
  <si>
    <t>998742312</t>
  </si>
  <si>
    <t>Přesun hmot pro slaboproud stanovený procentní sazbou (%) z ceny vodorovná dopravní vzdálenost do 50 m ruční (bez užití mechanizace) v objektech výšky přes 6 do 12 m</t>
  </si>
  <si>
    <t>-1365867751</t>
  </si>
  <si>
    <t>https://podminky.urs.cz/item/CS_URS_2025_02/998742312</t>
  </si>
  <si>
    <t>HZS</t>
  </si>
  <si>
    <t>Hodinové zúčtovací sazby</t>
  </si>
  <si>
    <t>HZS2232</t>
  </si>
  <si>
    <t>Hodinové zúčtovací sazby profesí PSV provádění stavebních instalací elektrikář odborný</t>
  </si>
  <si>
    <t>512</t>
  </si>
  <si>
    <t>-827415541</t>
  </si>
  <si>
    <t>https://podminky.urs.cz/item/CS_URS_2025_02/HZS2232</t>
  </si>
  <si>
    <t>2025-109-2B-14 - Profese - elektro- hromosvod</t>
  </si>
  <si>
    <t xml:space="preserve">      741-Hr - Hromosvod)</t>
  </si>
  <si>
    <t>741-Hr</t>
  </si>
  <si>
    <t>Hromosvod)</t>
  </si>
  <si>
    <t>741-Hr-mat-01</t>
  </si>
  <si>
    <t>FeZn 8mm vč.podpěr</t>
  </si>
  <si>
    <t>-1389394788</t>
  </si>
  <si>
    <t>741-Hr-mat-02</t>
  </si>
  <si>
    <t>FeZn 30/4</t>
  </si>
  <si>
    <t>1267606949</t>
  </si>
  <si>
    <t>741-Hr-mat-03</t>
  </si>
  <si>
    <t>Hromosvodá svorka SS</t>
  </si>
  <si>
    <t>-537548744</t>
  </si>
  <si>
    <t>741-Hr-mat-04</t>
  </si>
  <si>
    <t>Hromosvodá svorka SK+SP</t>
  </si>
  <si>
    <t>-2098316089</t>
  </si>
  <si>
    <t>741-Hr-mat-05</t>
  </si>
  <si>
    <t>Hromosvodá svorka SZ</t>
  </si>
  <si>
    <t>161885845</t>
  </si>
  <si>
    <t>741-Hr-mat-06</t>
  </si>
  <si>
    <t>Ochranný úhelník</t>
  </si>
  <si>
    <t>-1980388803</t>
  </si>
  <si>
    <t>741-Hr-mat-07</t>
  </si>
  <si>
    <t>Držák ochranného úhelníku</t>
  </si>
  <si>
    <t>-1653482763</t>
  </si>
  <si>
    <t>741-Hr-mat-08</t>
  </si>
  <si>
    <t>Qstatní drobný materiál</t>
  </si>
  <si>
    <t>-241987870</t>
  </si>
  <si>
    <t>741-Hr-mat-09</t>
  </si>
  <si>
    <t>Jímací tyč</t>
  </si>
  <si>
    <t>-1084250873</t>
  </si>
  <si>
    <t>741-Hr-mont-01</t>
  </si>
  <si>
    <t>-1965504185</t>
  </si>
  <si>
    <t>741-Hr-mont-02</t>
  </si>
  <si>
    <t>-1165164038</t>
  </si>
  <si>
    <t>741-Hr-mont-03</t>
  </si>
  <si>
    <t>-1350711267</t>
  </si>
  <si>
    <t>741-Hr-mont-04</t>
  </si>
  <si>
    <t>-1564910328</t>
  </si>
  <si>
    <t>741-Hr-mont-05</t>
  </si>
  <si>
    <t>-10104588</t>
  </si>
  <si>
    <t>741-Hr-mont-06</t>
  </si>
  <si>
    <t>1708253928</t>
  </si>
  <si>
    <t>741-Hr-mont-07</t>
  </si>
  <si>
    <t>1823079271</t>
  </si>
  <si>
    <t>741-Hr-mont-08</t>
  </si>
  <si>
    <t>267912737</t>
  </si>
  <si>
    <t>741-Hr-mont-09</t>
  </si>
  <si>
    <t>Práce na které nelze stanovit technologický postup</t>
  </si>
  <si>
    <t>677666722</t>
  </si>
  <si>
    <t>741-Hr-mont-10</t>
  </si>
  <si>
    <t>-1519279693</t>
  </si>
  <si>
    <t>2071270277</t>
  </si>
  <si>
    <t>2025-109-2B-15 - Profese - vytápění</t>
  </si>
  <si>
    <t xml:space="preserve">    732 - Tepelné čerpadlo + armatury</t>
  </si>
  <si>
    <t xml:space="preserve">    733 - Potrubí</t>
  </si>
  <si>
    <t xml:space="preserve">    735 - Otopná tělesa</t>
  </si>
  <si>
    <t xml:space="preserve">    736 - Podlahové topení </t>
  </si>
  <si>
    <t xml:space="preserve">    731-mont - Montáž, demontáž</t>
  </si>
  <si>
    <t xml:space="preserve">    731-Ost - Ostatní</t>
  </si>
  <si>
    <t>732</t>
  </si>
  <si>
    <t>Tepelné čerpadlo + armatury</t>
  </si>
  <si>
    <t>732-01</t>
  </si>
  <si>
    <t>Tepelné čerpadlo kompletní regulace</t>
  </si>
  <si>
    <t>2054949405</t>
  </si>
  <si>
    <t>732-02</t>
  </si>
  <si>
    <t>Akumulační zásobník 300 l</t>
  </si>
  <si>
    <t>-787905471</t>
  </si>
  <si>
    <t>732-03</t>
  </si>
  <si>
    <t>Zásobník TV 1500</t>
  </si>
  <si>
    <t>-1315255170</t>
  </si>
  <si>
    <t>732-04</t>
  </si>
  <si>
    <t>Elektropatrona 6 kW s termostatem</t>
  </si>
  <si>
    <t>936206693</t>
  </si>
  <si>
    <t>732-05</t>
  </si>
  <si>
    <t>Elektropatrona 12 kW s termostatem</t>
  </si>
  <si>
    <t>-1664274421</t>
  </si>
  <si>
    <t>732-06</t>
  </si>
  <si>
    <t>Rozdělovač topení s KK DN 40, dva okruhy DN 32 a DN 40, těleso rozdělovače DN 72</t>
  </si>
  <si>
    <t>-87878171</t>
  </si>
  <si>
    <t>732-07</t>
  </si>
  <si>
    <t>Expanzní nádoba o objemu 80 litrů, 6 Barů , vč. uzavíracího ventilu 1" a uchycení</t>
  </si>
  <si>
    <t>kpl</t>
  </si>
  <si>
    <t>-1499319378</t>
  </si>
  <si>
    <t>732-08</t>
  </si>
  <si>
    <t>Pojistný ventil 1/2"x3/4" - 3 Bary, PN16, 120°C</t>
  </si>
  <si>
    <t>-855916439</t>
  </si>
  <si>
    <t>732-09.1</t>
  </si>
  <si>
    <t>Čerpadlo 25-60 radiatory (35x1,5)</t>
  </si>
  <si>
    <t>-850532606</t>
  </si>
  <si>
    <t>732-10.1</t>
  </si>
  <si>
    <t>Čerpadlo 32-60 - podlahové topení (42x1,5)</t>
  </si>
  <si>
    <t>1791927016</t>
  </si>
  <si>
    <t>732-11.1</t>
  </si>
  <si>
    <t>oběhové čerpadlo UPS 25/7,5 pro tepelná čerpadla</t>
  </si>
  <si>
    <t>227929183</t>
  </si>
  <si>
    <t>732-12.1</t>
  </si>
  <si>
    <t>RVV ventil DN20, regulační ventil</t>
  </si>
  <si>
    <t>206431872</t>
  </si>
  <si>
    <t>733</t>
  </si>
  <si>
    <t>Potrubí</t>
  </si>
  <si>
    <t>733-mat-01</t>
  </si>
  <si>
    <t>Měděné potrubí včetně tvarovek 35x1,5</t>
  </si>
  <si>
    <t>bm</t>
  </si>
  <si>
    <t>-183744797</t>
  </si>
  <si>
    <t>733-mat-02</t>
  </si>
  <si>
    <t>Měděné potrubí včetně tvarovek 42x1,5 + izolace tl. 30 mm</t>
  </si>
  <si>
    <t>-1363932689</t>
  </si>
  <si>
    <t>733-HZS2222</t>
  </si>
  <si>
    <t>Hodinové zúčtovací sazby profesí PSV provádění stavebních instalací topenář odborný - Montáž potrubí a OT</t>
  </si>
  <si>
    <t>-243554472</t>
  </si>
  <si>
    <t>735</t>
  </si>
  <si>
    <t>Otopná tělesa</t>
  </si>
  <si>
    <t>735-01</t>
  </si>
  <si>
    <t>Trubková otopná tělesa 1500/495 (White RAL 9016)</t>
  </si>
  <si>
    <t>-2022000212</t>
  </si>
  <si>
    <t>735-02</t>
  </si>
  <si>
    <t>Trubková otopná tělesa- K20V 1800/366 (White RAL 9016)</t>
  </si>
  <si>
    <t>sbr</t>
  </si>
  <si>
    <t>741068613</t>
  </si>
  <si>
    <t>735-03</t>
  </si>
  <si>
    <t>Otopné těleso deskové/vertikální s bočním/spodním připojením vč. uchycení, odvzdušňovacího ventilu. Barva dle požadavku investora 21 VK 600/400 (White RAL 9016)</t>
  </si>
  <si>
    <t>589172988</t>
  </si>
  <si>
    <t>735-04</t>
  </si>
  <si>
    <t>Otopné těleso deskové/vertikální s bočním/spodním připojením vč. uchycení, odvzdušňovacího ventilu. Barva dle požadavku investora. 21 VK 600/800 (White RAL 9016)</t>
  </si>
  <si>
    <t>121115564</t>
  </si>
  <si>
    <t>735-05</t>
  </si>
  <si>
    <t>Otopné těleso deskové/vertikální s bočním/spodním připojením vč. uchycení, odvzdušňovacího ventilu. Barva dle požadavku investora. 22 VK 600/400 (White RAL 9016)</t>
  </si>
  <si>
    <t>79642284</t>
  </si>
  <si>
    <t>735-06</t>
  </si>
  <si>
    <t>Otopné těleso deskové/vertikální s bočním/spodním připojením vč. uchycení, odvzdušňovacího ventilu. Barva dle požadavku investora. - 22 VK 600/800 (White RAL 9016)</t>
  </si>
  <si>
    <t>-1876658574</t>
  </si>
  <si>
    <t>735-07</t>
  </si>
  <si>
    <t>Otopné těleso deskové/vertikální s bočním/spodním připojením vč. uchycení, odvzdušňovacího ventilu. Barva dle požadavku investora. - 22 VK 600/1000 (White RAL 9016)</t>
  </si>
  <si>
    <t>-699972353</t>
  </si>
  <si>
    <t>735-08</t>
  </si>
  <si>
    <t>Otopné těleso deskové/vertikální s bočním/spodním připojením vč. uchycení, odvzdušňovacího ventilu. Barva dle požadavku investora. - 22 VK 600/1100 (White RAL 9016)</t>
  </si>
  <si>
    <t>-410818535</t>
  </si>
  <si>
    <t>735-09</t>
  </si>
  <si>
    <t>Otopné těleso deskové/vertikální s bočním/spodním připojením vč. uchycení, odvzdušňovacího ventilu. Barva dle požadavku investora. 22 VK 600/1200 (White RAL 9016)</t>
  </si>
  <si>
    <t>-1953215659</t>
  </si>
  <si>
    <t>735-10</t>
  </si>
  <si>
    <t>Otopné těleso deskové/vertikální s bočním/spodním připojením vč. uchycení, odvzdušňovacího ventilu. Barva dle požadavku investora. 22 VK 600/1400 (White RAL 9016)</t>
  </si>
  <si>
    <t>1112161111</t>
  </si>
  <si>
    <t>735-11</t>
  </si>
  <si>
    <t>Trubka FW 17x2,0 ( 500 m )</t>
  </si>
  <si>
    <t>1521548336</t>
  </si>
  <si>
    <t>735-12</t>
  </si>
  <si>
    <t>Plošné topení FW 20x2,0 ( 120 m, 240 m, 5 m tyč )</t>
  </si>
  <si>
    <t>933374980</t>
  </si>
  <si>
    <t>735-13</t>
  </si>
  <si>
    <t>Plošné topení FW 25x2,3 ( 120 m, 5 m tyč )</t>
  </si>
  <si>
    <t>-1263618072</t>
  </si>
  <si>
    <t>735-14</t>
  </si>
  <si>
    <t>Plošné topení FW 32x2,9 ( 50 m, 100 m, 5 m tyč )</t>
  </si>
  <si>
    <t>-1049646197</t>
  </si>
  <si>
    <t>735-15</t>
  </si>
  <si>
    <t>Plošné topení FW 40 x 3,7 ( 5 m )</t>
  </si>
  <si>
    <t>1673747596</t>
  </si>
  <si>
    <t>735-16</t>
  </si>
  <si>
    <t>Plošné topení FW 50 x 4,6 ( 5 m )</t>
  </si>
  <si>
    <t>-662788847</t>
  </si>
  <si>
    <t>735-17</t>
  </si>
  <si>
    <t>Fixační oblouk 16</t>
  </si>
  <si>
    <t>-595270201</t>
  </si>
  <si>
    <t>735-18</t>
  </si>
  <si>
    <t>Fixační oblouk 90°, 17</t>
  </si>
  <si>
    <t>851171824</t>
  </si>
  <si>
    <t>735-19</t>
  </si>
  <si>
    <t>Kolenová připojovací garnitura 17/250</t>
  </si>
  <si>
    <t>-486081520</t>
  </si>
  <si>
    <t>735-20</t>
  </si>
  <si>
    <t>Násuvná objímka 17 x 2,0</t>
  </si>
  <si>
    <t>-2098581249</t>
  </si>
  <si>
    <t>735-21</t>
  </si>
  <si>
    <t>Násuvná objímka 20 x 2,0</t>
  </si>
  <si>
    <t>-1866613081</t>
  </si>
  <si>
    <t>735-22</t>
  </si>
  <si>
    <t>Násuvná objímka 25 x 2,3</t>
  </si>
  <si>
    <t>1980274682</t>
  </si>
  <si>
    <t>735-23</t>
  </si>
  <si>
    <t>Násuvná objímka 32 x 2,9</t>
  </si>
  <si>
    <t>1820047526</t>
  </si>
  <si>
    <t>735-24</t>
  </si>
  <si>
    <t>Násuvná objímka 40 x 3,7</t>
  </si>
  <si>
    <t>282586098</t>
  </si>
  <si>
    <t>735-25</t>
  </si>
  <si>
    <t>Násuvná objímka 50 x 4,6</t>
  </si>
  <si>
    <t>13754333</t>
  </si>
  <si>
    <t>735-26</t>
  </si>
  <si>
    <t>Přechodový kus 1/2 x 3/4</t>
  </si>
  <si>
    <t>-1748268193</t>
  </si>
  <si>
    <t>735-27</t>
  </si>
  <si>
    <t>Svěrné šroubení G 3/4-15</t>
  </si>
  <si>
    <t>1156075069</t>
  </si>
  <si>
    <t>735-28</t>
  </si>
  <si>
    <t>Sada kohoutů přímých pro HKV-D nerez G1 IG-NPT 1"</t>
  </si>
  <si>
    <t>-2090655009</t>
  </si>
  <si>
    <t>735-29</t>
  </si>
  <si>
    <t>Spojka redukovaná 40-32</t>
  </si>
  <si>
    <t>-246565003</t>
  </si>
  <si>
    <t>735-30</t>
  </si>
  <si>
    <t>Spojka redukovaná 50-40</t>
  </si>
  <si>
    <t>96493259</t>
  </si>
  <si>
    <t>735-31</t>
  </si>
  <si>
    <t>T-kus 17/17/17</t>
  </si>
  <si>
    <t>-130941606</t>
  </si>
  <si>
    <t>735-32</t>
  </si>
  <si>
    <t>T-kus 20/17/17</t>
  </si>
  <si>
    <t>750394544</t>
  </si>
  <si>
    <t>735-33</t>
  </si>
  <si>
    <t>T-kus 20/17/20</t>
  </si>
  <si>
    <t>-407048711</t>
  </si>
  <si>
    <t>735-34</t>
  </si>
  <si>
    <t>T-kus 25/17/25</t>
  </si>
  <si>
    <t>1280683545</t>
  </si>
  <si>
    <t>735-35</t>
  </si>
  <si>
    <t>T-kus 25/20/20</t>
  </si>
  <si>
    <t>548399793</t>
  </si>
  <si>
    <t>735-36</t>
  </si>
  <si>
    <t>T-kus 25/25/20</t>
  </si>
  <si>
    <t>1181769600</t>
  </si>
  <si>
    <t>735-37</t>
  </si>
  <si>
    <t>T-kus 32/32/32</t>
  </si>
  <si>
    <t>200701737</t>
  </si>
  <si>
    <t>735-38</t>
  </si>
  <si>
    <t>T-kus 32-32-25</t>
  </si>
  <si>
    <t>131766429</t>
  </si>
  <si>
    <t>735-39</t>
  </si>
  <si>
    <t>T-kus 40-40-40</t>
  </si>
  <si>
    <t>818267903</t>
  </si>
  <si>
    <t>735-40</t>
  </si>
  <si>
    <t>Uzavírací šroubení VK přímé G 1/2 / G 3/4</t>
  </si>
  <si>
    <t>1878832043</t>
  </si>
  <si>
    <t>735-41</t>
  </si>
  <si>
    <t>Uzavírací šroubení VK rohové G 1/2 / G 3/4</t>
  </si>
  <si>
    <t>613813659</t>
  </si>
  <si>
    <t>735-42</t>
  </si>
  <si>
    <t>Termostat.hlavice Thera-3</t>
  </si>
  <si>
    <t>KS</t>
  </si>
  <si>
    <t>-1015204684</t>
  </si>
  <si>
    <t>735-43</t>
  </si>
  <si>
    <t>Termostatické hlavice</t>
  </si>
  <si>
    <t>-1586426684</t>
  </si>
  <si>
    <t>735-44</t>
  </si>
  <si>
    <t>Armatura rohová pro dvoutrubkové soustavy Rp1/2 pro středové napojení</t>
  </si>
  <si>
    <t>327046896</t>
  </si>
  <si>
    <t>735-45</t>
  </si>
  <si>
    <t>Topná tyč min 300 W s regulatorem teploty</t>
  </si>
  <si>
    <t>-2116067005</t>
  </si>
  <si>
    <t>736</t>
  </si>
  <si>
    <t xml:space="preserve">Podlahové topení </t>
  </si>
  <si>
    <t>736-mat-01</t>
  </si>
  <si>
    <t>Podlahové topení- 16x1,5 ( 240 m )</t>
  </si>
  <si>
    <t>-1483227338</t>
  </si>
  <si>
    <t>736-mat-02</t>
  </si>
  <si>
    <t xml:space="preserve">Podlahové topení- Systémová deska  11 mm ( 22,4 m^2 )</t>
  </si>
  <si>
    <t>-1659687318</t>
  </si>
  <si>
    <t>736-mat-03</t>
  </si>
  <si>
    <t xml:space="preserve">Rozdělovač  NEREZ 8</t>
  </si>
  <si>
    <t>-945967893</t>
  </si>
  <si>
    <t>736-mat-04</t>
  </si>
  <si>
    <t xml:space="preserve">Podlahové topení-  NEREZ 10</t>
  </si>
  <si>
    <t>-727412440</t>
  </si>
  <si>
    <t>736-mat-05</t>
  </si>
  <si>
    <t xml:space="preserve">Podlahové topení- rozdělovač  NEREZ 12</t>
  </si>
  <si>
    <t>-696387974</t>
  </si>
  <si>
    <t>736-mat-06</t>
  </si>
  <si>
    <t>Ochranná trubka pro trubku 16x2,0/17x2,0 (50 m) ( 50 m )</t>
  </si>
  <si>
    <t>505475177</t>
  </si>
  <si>
    <t>736-mat-07</t>
  </si>
  <si>
    <t xml:space="preserve">Podlahové topení- Svěrné šroubení 16 x 1,5 </t>
  </si>
  <si>
    <t>1455249636</t>
  </si>
  <si>
    <t>736-mat-09</t>
  </si>
  <si>
    <t>Skříňka rozdělovače UP 950</t>
  </si>
  <si>
    <t>-75139162</t>
  </si>
  <si>
    <t>736-mat-10</t>
  </si>
  <si>
    <t>Dilatační profil 1,2 m ( 102 m )</t>
  </si>
  <si>
    <t>-840660473</t>
  </si>
  <si>
    <t>736-mat-11</t>
  </si>
  <si>
    <t>Podlahové topení prostorový termostat - vlhkost, teplota, bus-kabel, bílý</t>
  </si>
  <si>
    <t>-278390459</t>
  </si>
  <si>
    <t>736-mat-12</t>
  </si>
  <si>
    <t>Podlahové topení rozvadeč pro regulaci 24 V hybrid=bus+bezdrátový</t>
  </si>
  <si>
    <t>-189774971</t>
  </si>
  <si>
    <t>736-mat-13</t>
  </si>
  <si>
    <t>Podlahové topení transformátor 24 V</t>
  </si>
  <si>
    <t>680783633</t>
  </si>
  <si>
    <t>736-mat-14</t>
  </si>
  <si>
    <t>Okrajová dilatační páska PE s fólií 8/150mm ( 100 m )</t>
  </si>
  <si>
    <t>618940376</t>
  </si>
  <si>
    <t>736-mat-15</t>
  </si>
  <si>
    <t>Plastifikátor P ( 10 kg )</t>
  </si>
  <si>
    <t>391615512</t>
  </si>
  <si>
    <t>736-mat-16</t>
  </si>
  <si>
    <t>Podlahové topení Spojovací pás 0,04 ks na m2 desky</t>
  </si>
  <si>
    <t>1207077665</t>
  </si>
  <si>
    <t>736-mat-17</t>
  </si>
  <si>
    <t>Podlahové topení Ukončovací pás 0,18 ks na m2 desky</t>
  </si>
  <si>
    <t>1329991365</t>
  </si>
  <si>
    <t>736-mat-18</t>
  </si>
  <si>
    <t>Podlahové topení upevňovací skoba</t>
  </si>
  <si>
    <t>-2000045606</t>
  </si>
  <si>
    <t>736-mat-19</t>
  </si>
  <si>
    <t>Termopohon UNI 24 V</t>
  </si>
  <si>
    <t>-1591263996</t>
  </si>
  <si>
    <t>736-HZS2222</t>
  </si>
  <si>
    <t>Hodinové zúčtovací sazby profesí PSV provádění stavebních instalací topenář odborný - Montáž podlahového topení</t>
  </si>
  <si>
    <t>-1330671511</t>
  </si>
  <si>
    <t>731-mont</t>
  </si>
  <si>
    <t>Montáž, demontáž</t>
  </si>
  <si>
    <t>731-mont-01</t>
  </si>
  <si>
    <t>Montáž kotelny</t>
  </si>
  <si>
    <t>1614898358</t>
  </si>
  <si>
    <t>731-mont-02</t>
  </si>
  <si>
    <t>Příprava pro uchycení tepelného čerpadla</t>
  </si>
  <si>
    <t>1433429268</t>
  </si>
  <si>
    <t>731-mont-03</t>
  </si>
  <si>
    <t>Elektrický rozvaděč</t>
  </si>
  <si>
    <t>769749806</t>
  </si>
  <si>
    <t>731-Ost</t>
  </si>
  <si>
    <t>Ostatní</t>
  </si>
  <si>
    <t>731-Ost-01</t>
  </si>
  <si>
    <t>Orientační štítky, označení zařízení a potrubí dle ČSN 13 0072</t>
  </si>
  <si>
    <t>1969754438</t>
  </si>
  <si>
    <t>731-Ost-02</t>
  </si>
  <si>
    <t>Prostupové chráničky</t>
  </si>
  <si>
    <t>-750366868</t>
  </si>
  <si>
    <t>731-Ost-03</t>
  </si>
  <si>
    <t>Speciální prostupové chráničky</t>
  </si>
  <si>
    <t>-2029807572</t>
  </si>
  <si>
    <t>731-Ost-04</t>
  </si>
  <si>
    <t>Závěsy potrubí, konzole, objímky, pomocný montážní materiál apod.</t>
  </si>
  <si>
    <t>1016805622</t>
  </si>
  <si>
    <t>731-Ost-05</t>
  </si>
  <si>
    <t>Propláchnutí systému, tlakové zkoušky vč. protokolů</t>
  </si>
  <si>
    <t>742320576</t>
  </si>
  <si>
    <t>731-Ost-06</t>
  </si>
  <si>
    <t>Provozní zkoušky systému (topná zkouška)</t>
  </si>
  <si>
    <t>-1074703200</t>
  </si>
  <si>
    <t>731-Ost-07</t>
  </si>
  <si>
    <t>Provozní a havarijní řád</t>
  </si>
  <si>
    <t>618519030</t>
  </si>
  <si>
    <t>731-Ost-HZS2222</t>
  </si>
  <si>
    <t>Hodinové zúčtovací sazby profesí PSV provádění stavebních instalací topenář odborný - Kompletace zařízení</t>
  </si>
  <si>
    <t>1777908198</t>
  </si>
  <si>
    <t>2025-109-2-16 - Profese - VZT</t>
  </si>
  <si>
    <t xml:space="preserve">    751 - Vzduchotechnika</t>
  </si>
  <si>
    <t xml:space="preserve">      751-1 - VZT - Část 1 - Kuchyně a restaurace</t>
  </si>
  <si>
    <t xml:space="preserve">      751-1-KD - Kuchyňké digestoře</t>
  </si>
  <si>
    <t xml:space="preserve">      751-1-Po - Potrubí </t>
  </si>
  <si>
    <t xml:space="preserve">      751-1-DE - Distribuční elementy</t>
  </si>
  <si>
    <t xml:space="preserve">      751-1-Ost - Ostatní</t>
  </si>
  <si>
    <t xml:space="preserve">      751-2 - Část 2 - Sociální zázemí </t>
  </si>
  <si>
    <t xml:space="preserve">      751-Ost - Ostatní</t>
  </si>
  <si>
    <t>751</t>
  </si>
  <si>
    <t>Vzduchotechnika</t>
  </si>
  <si>
    <t>751-1</t>
  </si>
  <si>
    <t>VZT - Část 1 - Kuchyně a restaurace</t>
  </si>
  <si>
    <t>751-1-01</t>
  </si>
  <si>
    <t>VZT jednotka s rekuperací odpadního tepla, nástřešní provedení , EC ventilátory 2x400 W, 2,5 kW, by-pass, průžné manžety, sání a výfuk zákryt, uzavírací klapky, přívod +3500 m3/h ( 400 Pa ), odvod -4500 m3/h ( 400 Pa ), včetně digitální regulace s ovládáním přes internet, čidlem vlhkosti a základním ovladačem poloha 4,8</t>
  </si>
  <si>
    <t>-1069510502</t>
  </si>
  <si>
    <t>751-1-KD</t>
  </si>
  <si>
    <t>Kuchyňké digestoře</t>
  </si>
  <si>
    <t>751-1-KD-01</t>
  </si>
  <si>
    <t>kuchyňský zákryt včetně osvětlení rozměr 1700x1150x435 mm , napojení 1 x DN250, -1100 m3/h, - dodávka GASTRO</t>
  </si>
  <si>
    <t>-772337773</t>
  </si>
  <si>
    <t>751-1-KD-02</t>
  </si>
  <si>
    <t>nástěnná kuchyňská digestoř včetně osvětlení rozměr 4000x1600x435 mm , 6 ks tukové filtry, napojení 3 x DN250, -2500 m3/h, - dodávka GASTRO</t>
  </si>
  <si>
    <t>102987247</t>
  </si>
  <si>
    <t>751-1-KD-03</t>
  </si>
  <si>
    <t>kuchyňský zákryt včetně osvětlení rozměr 1000x1000x435 mm , napojení 1 x DN160, -200 m3/h - dodávka GASTRO</t>
  </si>
  <si>
    <t>-1622450798</t>
  </si>
  <si>
    <t>751-1-Po</t>
  </si>
  <si>
    <t xml:space="preserve">Potrubí </t>
  </si>
  <si>
    <t>751-1-Po-01</t>
  </si>
  <si>
    <t>Potrubí čtyřhranné pozinkové sk.I těsné vč.přirážky na tvarovky - rozměru 500x500 mm, 40% tvarovek</t>
  </si>
  <si>
    <t>-1939118506</t>
  </si>
  <si>
    <t>751-1-Po-02</t>
  </si>
  <si>
    <t>Uzavírací klapky se servopohonem - uzavírací klapka těsná DN 160, servopohon 230 V ( bude upřesněno )</t>
  </si>
  <si>
    <t>-1883464305</t>
  </si>
  <si>
    <t>751-1-Po-03</t>
  </si>
  <si>
    <t>Uzavírací klapky se servopohonem uzavírací klapka těsná DN 250 , servopohon 230 V ( bude upřesněno )</t>
  </si>
  <si>
    <t>-601617607</t>
  </si>
  <si>
    <t>751-1-Po-04</t>
  </si>
  <si>
    <t>potrubní tumič buňkový 500x500 mm délka 2000</t>
  </si>
  <si>
    <t>75759489</t>
  </si>
  <si>
    <t>751-1-Po-05</t>
  </si>
  <si>
    <t>Potrubí kruhové vinuté Spiro těsné či např.Safe click vč.přirážky na tvarovky - D100, 30% tvarovek</t>
  </si>
  <si>
    <t>1623068970</t>
  </si>
  <si>
    <t>751-1-Po-06</t>
  </si>
  <si>
    <t>Potrubí kruhové vinuté Spiro těsné či např.Safe click vč.přirážky na tvarovky - D125, 30% tvarovek</t>
  </si>
  <si>
    <t>-637930489</t>
  </si>
  <si>
    <t>751-1-Po-07</t>
  </si>
  <si>
    <t>Potrubí kruhové vinuté Spiro těsné či např.Safe click vč.přirážky na tvarovky - D160, 30% tvarovek</t>
  </si>
  <si>
    <t>1539609186</t>
  </si>
  <si>
    <t>751-1-Po-08</t>
  </si>
  <si>
    <t>Potrubí kruhové vinuté Spiro těsné či např.Safe click vč.přirážky na tvarovky - D200, 30% tvarovek</t>
  </si>
  <si>
    <t>-1283594738</t>
  </si>
  <si>
    <t>751-1-Po-09</t>
  </si>
  <si>
    <t>Potrubí kruhové vinuté Spiro těsné či např.Safe click vč.přirážky na tvarovky - D250, 30% tvarovek</t>
  </si>
  <si>
    <t>412032946</t>
  </si>
  <si>
    <t>751-1-DE</t>
  </si>
  <si>
    <t>Distribuční elementy</t>
  </si>
  <si>
    <t>751-1-DE-01</t>
  </si>
  <si>
    <t>Talířový ventil odvodní kovový d100 např.KK, včetně napojení na potrubí, povrch.úprava RAL dle arch.požad.- instalace na podhled - VYVZORKOVÁNÍ</t>
  </si>
  <si>
    <t>-518099514</t>
  </si>
  <si>
    <t>751-1-DE-02</t>
  </si>
  <si>
    <t>Talířový ventil odvodní kovový d125 např.KK, včetně napojení na potrubí, povrch.úprava RAL dle arch.požad.- instalace na podhled - VYVZORKOVÁNÍ</t>
  </si>
  <si>
    <t>-154999100</t>
  </si>
  <si>
    <t>751-1-DE-03</t>
  </si>
  <si>
    <t>Talířový ventil odvodní kovový d160 např.KK, včetně napojení na potrubí, povrch.úprava RAL dle arch.požad.- instalace na podhled - VYVZORKOVÁNÍ</t>
  </si>
  <si>
    <t>-1053872428</t>
  </si>
  <si>
    <t>751-1-DE-04</t>
  </si>
  <si>
    <t>Komfortní vyústka do potrubí</t>
  </si>
  <si>
    <t>-597108438</t>
  </si>
  <si>
    <t>751-1-Ost</t>
  </si>
  <si>
    <t>751-1-ost-01</t>
  </si>
  <si>
    <t>Protipožární,tepelná a hluk.izolace potrubí - miner.vata s AL folií tl.do 40mm na trny</t>
  </si>
  <si>
    <t>365564054</t>
  </si>
  <si>
    <t>751-1-ost-02</t>
  </si>
  <si>
    <t>odvod kondenzátu do kanalizace</t>
  </si>
  <si>
    <t>-1359253031</t>
  </si>
  <si>
    <t>751-1-ost-03</t>
  </si>
  <si>
    <t>Drobný montážní materiál (spojky, uchyty, páska, konzoly,…)</t>
  </si>
  <si>
    <t>-1509289274</t>
  </si>
  <si>
    <t>751-1-ost-04</t>
  </si>
  <si>
    <t>Utěsnění prostupů proti zatékání vody do obvodu 850mm - dodávka stavby</t>
  </si>
  <si>
    <t>1660334732</t>
  </si>
  <si>
    <t>751-1-ost-05</t>
  </si>
  <si>
    <t>Napojení zařízení na soustavu ÚT, ZTI a elektro, MaR - dodávka příslušných profesí</t>
  </si>
  <si>
    <t>-2002277201</t>
  </si>
  <si>
    <t>751-1-ost-06- HZS321</t>
  </si>
  <si>
    <t>Hodinové zúčtovací sazby montáží technologických zařízení na stavebních objektech montér vzduchotechniky odborný - Montáž rozvodů a zařízení</t>
  </si>
  <si>
    <t>-1225946876</t>
  </si>
  <si>
    <t>751-2</t>
  </si>
  <si>
    <t xml:space="preserve">Část 2 - Sociální zázemí </t>
  </si>
  <si>
    <t>751-2-01</t>
  </si>
  <si>
    <t>Ventilátor radiální tichý, vč.čidla vlhkosti , zpět.klapky, doběhu, filtru, spínače a příslušenství, 230V, 68/43W, M = 150m3/h, Pext = 150Pa</t>
  </si>
  <si>
    <t>-260260322</t>
  </si>
  <si>
    <t>751-2-02</t>
  </si>
  <si>
    <t>ovlád. - spínač(tlačítko)-dod.elektro + nast.doběh-integr.</t>
  </si>
  <si>
    <t>-942682850</t>
  </si>
  <si>
    <t>751-2-03</t>
  </si>
  <si>
    <t>příslušenství k ventilátoru, manžety pružné, uchycení</t>
  </si>
  <si>
    <t>1341087889</t>
  </si>
  <si>
    <t>751-2-04</t>
  </si>
  <si>
    <t>Ventilátor radiální tichý, provedení do potrubí , vč.zpět.klapky,filtru, doběhu a příslušenství, 230V, 16/109W, M = 400m3/h, Pext = 250Pa</t>
  </si>
  <si>
    <t>1011654767</t>
  </si>
  <si>
    <t>751-2-05</t>
  </si>
  <si>
    <t>866501125</t>
  </si>
  <si>
    <t>751-2-06</t>
  </si>
  <si>
    <t>291493140</t>
  </si>
  <si>
    <t>751-2-07</t>
  </si>
  <si>
    <t>Ventilátor radiální tichý, provedení do potrubí , vč.zpět.klapky,filtru, doběhu a příslušenství, 230V, 22/136W, M = 660m3/h, Pext = 250Pa</t>
  </si>
  <si>
    <t>-1144017941</t>
  </si>
  <si>
    <t>751-2-08</t>
  </si>
  <si>
    <t>ovlád. - spínač(tlačítko)+hygrostat/termostat - dod.elektr.</t>
  </si>
  <si>
    <t>1194062721</t>
  </si>
  <si>
    <t>751-2-09</t>
  </si>
  <si>
    <t>pružné napojení, pružné uchycení</t>
  </si>
  <si>
    <t>-300507936</t>
  </si>
  <si>
    <t>751-2-10</t>
  </si>
  <si>
    <t>fasádní mřížka 250x250 mm včetně přechodové tvarovky a zpětná klapka</t>
  </si>
  <si>
    <t>-999966433</t>
  </si>
  <si>
    <t>751-2-11</t>
  </si>
  <si>
    <t>Protidešťová stříška kruhová ochranná vč.ochran.síta proti hmyzu a nátěru RAL - DN160 - VYVZORKOVÁNÍ</t>
  </si>
  <si>
    <t>1788666631</t>
  </si>
  <si>
    <t>751-2-12</t>
  </si>
  <si>
    <t>Protidešťová stříška kruhová ochranná vč.ochran.síta proti hmyzu a nátěru RAL - DN200 - VYVZORKOVÁNÍ</t>
  </si>
  <si>
    <t>12362946</t>
  </si>
  <si>
    <t>751-2-13</t>
  </si>
  <si>
    <t>Protidešťová stříška kruhová ochranná vč.ochran.síta proti hmyzu a nátěru RAL - DN250 - VYVZORKOVÁNÍ</t>
  </si>
  <si>
    <t>778641244</t>
  </si>
  <si>
    <t>751-2-14</t>
  </si>
  <si>
    <t>-454847008</t>
  </si>
  <si>
    <t>751-2-15</t>
  </si>
  <si>
    <t>-2091156689</t>
  </si>
  <si>
    <t>751-2-16</t>
  </si>
  <si>
    <t>Dveřní mřížka oboustranná kovová s rámečkem např.DME-C, povrchově upravená - RAL dle architekta - rozměr do 300*100mm</t>
  </si>
  <si>
    <t>1477126243</t>
  </si>
  <si>
    <t>751-2-17</t>
  </si>
  <si>
    <t>Potrubí kruhové vinuté Spiro těsné či vč.přirážky na tvarovky - D100, 30% tvarovek</t>
  </si>
  <si>
    <t>1724475625</t>
  </si>
  <si>
    <t>751-2-18</t>
  </si>
  <si>
    <t>Potrubí kruhové vinuté Spiro těsné či vč.přirážky na tvarovky -D125, 30% tvarovek</t>
  </si>
  <si>
    <t>2005977947</t>
  </si>
  <si>
    <t>751-2-19</t>
  </si>
  <si>
    <t>Potrubí kruhové vinuté Spiro těsné či vč.přirážky na tvarovky - D160, 30% tvarovek</t>
  </si>
  <si>
    <t>1503744470</t>
  </si>
  <si>
    <t>751-2-20</t>
  </si>
  <si>
    <t>Potrubí kruhové vinuté Spiro těsné či vč.přirážky na tvarovky - D200, 30% tvarovek</t>
  </si>
  <si>
    <t>-119498132</t>
  </si>
  <si>
    <t>751-2-21</t>
  </si>
  <si>
    <t>Potrubí kruhové vinuté Spiro těsné či vč.přirážky na tvarovky - D250, 30% tvarovek</t>
  </si>
  <si>
    <t>-2117854901</t>
  </si>
  <si>
    <t>751-2-22</t>
  </si>
  <si>
    <t>Hadice flexibilní zvukoizolační s kvalitní parozábranou -D100</t>
  </si>
  <si>
    <t>-1705879161</t>
  </si>
  <si>
    <t>751-2-23</t>
  </si>
  <si>
    <t>Hadice flexibilní zvukoizolační s kvalitní parozábranou -D125</t>
  </si>
  <si>
    <t>1664489749</t>
  </si>
  <si>
    <t>751-2-24</t>
  </si>
  <si>
    <t>Kuchyňská digestoř - bytová jednotka - dodávka GASTRO</t>
  </si>
  <si>
    <t>-1989385897</t>
  </si>
  <si>
    <t>751-2-25</t>
  </si>
  <si>
    <t>612906598</t>
  </si>
  <si>
    <t>751-2-26</t>
  </si>
  <si>
    <t>760198393</t>
  </si>
  <si>
    <t>751-2-27</t>
  </si>
  <si>
    <t>-950428498</t>
  </si>
  <si>
    <t>751-2-28</t>
  </si>
  <si>
    <t>Utěsnění prostupů proti zatékání vody - 3 místa do obvodu 850mm - dodávka stavby</t>
  </si>
  <si>
    <t>1340872597</t>
  </si>
  <si>
    <t>751-2-29</t>
  </si>
  <si>
    <t>1491450155</t>
  </si>
  <si>
    <t>751-2-ost-01- HZS321</t>
  </si>
  <si>
    <t>-897639222</t>
  </si>
  <si>
    <t>751-Ost</t>
  </si>
  <si>
    <t>751-Ost-01</t>
  </si>
  <si>
    <t>Stavební přípomoce - hodinový předpoklad</t>
  </si>
  <si>
    <t>-364552408</t>
  </si>
  <si>
    <t>751-Ost-02</t>
  </si>
  <si>
    <t>Vyvzorkování viditelných a požadovaných elementů dle přání investora - hodinový předpoklad 5hod</t>
  </si>
  <si>
    <t>-1631439871</t>
  </si>
  <si>
    <t>751-Ost-03</t>
  </si>
  <si>
    <t>Zaregulování systému - VZT</t>
  </si>
  <si>
    <t>-1662306966</t>
  </si>
  <si>
    <t>751-Ost-04</t>
  </si>
  <si>
    <t>Provozní zkoušky, drobné úpravy dokončovací, zaškolení obsluhy, Měření a zkoušení ke kolaudaci</t>
  </si>
  <si>
    <t>1351004668</t>
  </si>
  <si>
    <t>751-Ost-05</t>
  </si>
  <si>
    <t>Zprovoznění (oživení) systému VZT a MaR</t>
  </si>
  <si>
    <t>829105692</t>
  </si>
  <si>
    <t>751-Ost-06</t>
  </si>
  <si>
    <t>Koordinace profesí</t>
  </si>
  <si>
    <t>-873385643</t>
  </si>
  <si>
    <t>751-Ost-07</t>
  </si>
  <si>
    <t>Zhotovení dokumentace skutečného provedení VZT a MaR</t>
  </si>
  <si>
    <t>1112552413</t>
  </si>
  <si>
    <t>751-Ost-08</t>
  </si>
  <si>
    <t>Přesun hmot do výše 12 metrů - do hmotnosti 1 tuna</t>
  </si>
  <si>
    <t>-468545587</t>
  </si>
  <si>
    <t>751-Ost-09</t>
  </si>
  <si>
    <t>Manipulační a zvedací technika</t>
  </si>
  <si>
    <t>-672125717</t>
  </si>
  <si>
    <t>751-Ost-10</t>
  </si>
  <si>
    <t>Nátěry potrubí dle vzorníku RAL - dokončovací</t>
  </si>
  <si>
    <t>2123193773</t>
  </si>
  <si>
    <t>751-Ost-11</t>
  </si>
  <si>
    <t>Ostatní podružné náklady - režie, drobný spotř.materiál, dopravné, záruky</t>
  </si>
  <si>
    <t>349588642</t>
  </si>
  <si>
    <t>751-Ost-12</t>
  </si>
  <si>
    <t>Ostatní položky neuvedené (zakryté konstrukce,..)</t>
  </si>
  <si>
    <t>-1908394161</t>
  </si>
  <si>
    <t>2025-109-2-17 - Profese - Gastro</t>
  </si>
  <si>
    <t>Ost - Gastro vybavení</t>
  </si>
  <si>
    <t xml:space="preserve">    OST-SO - SKLAD ODPADU,OBALY,ÚKLID</t>
  </si>
  <si>
    <t xml:space="preserve">    OST-SP - SKLAD POTRAVIN</t>
  </si>
  <si>
    <t xml:space="preserve">    Ost-SN - SKLAD NÁPOJŮ</t>
  </si>
  <si>
    <t xml:space="preserve">    Ost-MS - MYTÍ STOLNÍHO NÁDOBÍ</t>
  </si>
  <si>
    <t xml:space="preserve">    Ost-PT - PŘÍPRAVA TĚSTA</t>
  </si>
  <si>
    <t xml:space="preserve">    Ost-MPN - MYTÍ PROVOZNÍHO NÁDOBÍ</t>
  </si>
  <si>
    <t xml:space="preserve">    Ost-Pmasa - PŘÍPRAVA MASA</t>
  </si>
  <si>
    <t xml:space="preserve">    Ost-Pzel - PŘÍPRAVA ZELENINA,STUDENÁ KUCHYNĚ</t>
  </si>
  <si>
    <t xml:space="preserve">    Ost-výdej - KOMPLETACE, VÝDEJ</t>
  </si>
  <si>
    <t xml:space="preserve">    Ost-Varna - VARNA</t>
  </si>
  <si>
    <t xml:space="preserve">    Ost-Bar - BAR</t>
  </si>
  <si>
    <t xml:space="preserve">    Ost-Piz - PIZZA</t>
  </si>
  <si>
    <t>Ost</t>
  </si>
  <si>
    <t>Gastro vybavení</t>
  </si>
  <si>
    <t>OST-SO</t>
  </si>
  <si>
    <t>SKLAD ODPADU,OBALY,ÚKLID</t>
  </si>
  <si>
    <t>OST-So-01</t>
  </si>
  <si>
    <t>REGÁLOVÁ SESTAVA 5 POLIC KOMAXIT š.1000, hl.400, v.1800mm</t>
  </si>
  <si>
    <t>262144</t>
  </si>
  <si>
    <t>230639765</t>
  </si>
  <si>
    <t>OST-So-02</t>
  </si>
  <si>
    <t>-461981698</t>
  </si>
  <si>
    <t>OST-So-03</t>
  </si>
  <si>
    <t>CHLADÍCÍ SKŘÍŇ NA ODPAD 300L š.600, hl.600, v.820mm</t>
  </si>
  <si>
    <t>-2134779548</t>
  </si>
  <si>
    <t>OST-So-04</t>
  </si>
  <si>
    <t>NÁSTĚNNÁ SMĚŠOVACÍ BATERIE-DODÁVKA ZTI</t>
  </si>
  <si>
    <t>625653409</t>
  </si>
  <si>
    <t>OST-So-05</t>
  </si>
  <si>
    <t>VÝLEVKA-DODÁVKA ZTI</t>
  </si>
  <si>
    <t>-102860427</t>
  </si>
  <si>
    <t>OST-SP</t>
  </si>
  <si>
    <t>SKLAD POTRAVIN</t>
  </si>
  <si>
    <t>Ost-SP-01</t>
  </si>
  <si>
    <t>REGÁLOVÁ SESTAVA 5 POLIC PLAST+AL š.1100, hl.500, v.1800mm</t>
  </si>
  <si>
    <t>-810440475</t>
  </si>
  <si>
    <t>Ost-SP-02</t>
  </si>
  <si>
    <t>1532467750</t>
  </si>
  <si>
    <t>Ost-SP-03</t>
  </si>
  <si>
    <t>NEREZOVÁ CHLADÍCÍ SKŘÍŇ GN 2/1 700L -2 +8°C š.777, hl.695, v.1895mm</t>
  </si>
  <si>
    <t>299073838</t>
  </si>
  <si>
    <t>Ost-SP-04</t>
  </si>
  <si>
    <t>NEREZOVÁ MRAZÍCÍ SKŘÍŇ GN 2/1 700L -16 -21°C š.777, hl.695, v.1895mm</t>
  </si>
  <si>
    <t>351007494</t>
  </si>
  <si>
    <t>Ost-SP-05</t>
  </si>
  <si>
    <t>107894549</t>
  </si>
  <si>
    <t>Ost-SP-06</t>
  </si>
  <si>
    <t>574858557</t>
  </si>
  <si>
    <t>Ost-SN</t>
  </si>
  <si>
    <t>SKLAD NÁPOJŮ</t>
  </si>
  <si>
    <t>Ost-SN-01</t>
  </si>
  <si>
    <t>REGÁLOVÁ SESTAVA 5 POLIC PLAST+AL š.1100, hl.500, v.1800 mm</t>
  </si>
  <si>
    <t>-1314786600</t>
  </si>
  <si>
    <t>Ost-SN-02</t>
  </si>
  <si>
    <t>-268351234</t>
  </si>
  <si>
    <t>Ost-MS</t>
  </si>
  <si>
    <t>MYTÍ STOLNÍHO NÁDOBÍ</t>
  </si>
  <si>
    <t>Ost-MS-01</t>
  </si>
  <si>
    <t>PŘÍJMOVÝ TŘÍDÍCÍ STŮL, POLICOVÁ NÁSTAVBA š.1200, hl.750, v.900 mm</t>
  </si>
  <si>
    <t>608690309</t>
  </si>
  <si>
    <t>Ost-MS-02</t>
  </si>
  <si>
    <t>VYTUPNÍ STŮL K MYCÍMU STROJI, OTVOR PRO BATERII, ZADNÍ LEM 150MM, DŘEZ, PROLIS, VEDENÍ KOŠŮ š.1000, hl.1000, v.900 mm</t>
  </si>
  <si>
    <t>-1408268578</t>
  </si>
  <si>
    <t>Ost-MS-03</t>
  </si>
  <si>
    <t>BATERIE SMĚŠOVACÍ SE SPRCHOU STOLNÍ</t>
  </si>
  <si>
    <t>-2032361228</t>
  </si>
  <si>
    <t>Ost-MS-04</t>
  </si>
  <si>
    <t>AUTOMATICKÝ ZMĚKČOVAČ VODY</t>
  </si>
  <si>
    <t>-1804092327</t>
  </si>
  <si>
    <t>Ost-MS-05</t>
  </si>
  <si>
    <t>PRŮCHOZÍ ZDVIHOVÝ MYCÍ STROJ š.755, hl.742, v.1510 mm - CGSG kabel 2m volný konec 300mm n.č.p., předřadit vypínač, SV změkčená kohout 3/4", odpad 50 HT</t>
  </si>
  <si>
    <t>1165684941</t>
  </si>
  <si>
    <t>Ost-MS-06</t>
  </si>
  <si>
    <t>ODSÁVACÍ ZÁKRYT - DODAVATEL VZT š.900, hl.900, v.400 mm - elektro upřesní dodavatele VZT</t>
  </si>
  <si>
    <t>56862522</t>
  </si>
  <si>
    <t>Ost-MS-07</t>
  </si>
  <si>
    <t>VÝSTUPNÍ STŮL K MYCÍMU STROJI, PROLIS, VEDENÍ KOŠŮ š.600, hl.750, v.900 mm</t>
  </si>
  <si>
    <t>145758040</t>
  </si>
  <si>
    <t>Ost-MS-08</t>
  </si>
  <si>
    <t>MANIPULAČNÍ VOZÍK, 3 POLIC š.800, hl.500, v.850 mm</t>
  </si>
  <si>
    <t>-1694724492</t>
  </si>
  <si>
    <t>Ost-PT</t>
  </si>
  <si>
    <t>PŘÍPRAVA TĚSTA</t>
  </si>
  <si>
    <t>Ost-PT-01</t>
  </si>
  <si>
    <t>PRACOVNÍ STŮL,VLEVO DŘEZ 450x450x250 ,POLICE, ZADNÍ LEM š.2000, hl.600, v.850 mm</t>
  </si>
  <si>
    <t>1317152888</t>
  </si>
  <si>
    <t>Ost-PT-02</t>
  </si>
  <si>
    <t>BATERIE SMĚŠOVACÍ STOJÁNKOVÁ PÁKOVÁ PROFI</t>
  </si>
  <si>
    <t>-1429788312</t>
  </si>
  <si>
    <t>Ost-PT-03</t>
  </si>
  <si>
    <t>NÁSTĚNNÁ SKŘÍŇKA UZAVŘENÁ š.1000, hl.400, v.650 mm</t>
  </si>
  <si>
    <t>410052806</t>
  </si>
  <si>
    <t>Ost-PT-04</t>
  </si>
  <si>
    <t>-1906359210</t>
  </si>
  <si>
    <t>Ost-PT-05</t>
  </si>
  <si>
    <t>HNĚTAČ TĚSTA a zásuvka 400V 1200mm n.č.p.</t>
  </si>
  <si>
    <t>-1987532113</t>
  </si>
  <si>
    <t>Ost-MPN</t>
  </si>
  <si>
    <t>MYTÍ PROVOZNÍHO NÁDOBÍ</t>
  </si>
  <si>
    <t>Ost-MPN-01</t>
  </si>
  <si>
    <t>UMÝVADLO NA RUCE NEREZOVÉ</t>
  </si>
  <si>
    <t>-1855487609</t>
  </si>
  <si>
    <t>Ost-MPN-02</t>
  </si>
  <si>
    <t>MYCÍ STŮL, VPRAVO DŘEZ 500x600x300, ZADNÍ LEM, SPODNÍ POLICE š.1200, hl.700, v.850 mm</t>
  </si>
  <si>
    <t>3170195</t>
  </si>
  <si>
    <t>Ost-MPN-03</t>
  </si>
  <si>
    <t>BATERIE SMĚŠOVACÍ SE SPRCHOU STOJÁNKOVÁ S RAMÍNKEM</t>
  </si>
  <si>
    <t>534635378</t>
  </si>
  <si>
    <t>Ost-Pmasa</t>
  </si>
  <si>
    <t>PŘÍPRAVA MASA</t>
  </si>
  <si>
    <t>Ost-Pmasa-01</t>
  </si>
  <si>
    <t>CHLAZENÝ STŮL GN 3 SEKCE,2 ZÁSUVKY,2 DVEŘE, VSUNY GN, VPRAVO DŘEZ, AGREGÁT VPRAVO, ZADNÍ LEM š.1730, hl.700, v.810 mm</t>
  </si>
  <si>
    <t>1819641993</t>
  </si>
  <si>
    <t>Ost-Pmasa-02</t>
  </si>
  <si>
    <t>BATERIE SMĚŠOVACÍ PROFI</t>
  </si>
  <si>
    <t>-1849336959</t>
  </si>
  <si>
    <t>Ost-Pmasa-03</t>
  </si>
  <si>
    <t>-533322689</t>
  </si>
  <si>
    <t>Ost-Pmasa-04</t>
  </si>
  <si>
    <t>1290029180</t>
  </si>
  <si>
    <t>Ost-Pmasa-05</t>
  </si>
  <si>
    <t>KŮTR NA MASO 5L</t>
  </si>
  <si>
    <t>-1503982673</t>
  </si>
  <si>
    <t>Ost-Pzel</t>
  </si>
  <si>
    <t>PŘÍPRAVA ZELENINA,STUDENÁ KUCHYNĚ</t>
  </si>
  <si>
    <t>Ost-Pzel-01</t>
  </si>
  <si>
    <t>CHLAZENÝ STŮL GN 3 SEKCE,2 ZÁSUVKY,2 DVEŘE, VSUNY GN, VLEVO DŘEZ, AGREGÁT VLEVO š.1730, hl.700, v.810 mm</t>
  </si>
  <si>
    <t>63080091</t>
  </si>
  <si>
    <t>Ost-Pzel-02</t>
  </si>
  <si>
    <t>153544913</t>
  </si>
  <si>
    <t>Ost-Pzel-03</t>
  </si>
  <si>
    <t>STOLNÍ NÁSTAVBA 2 POLICE š.1200, hl.300, v.650 mm</t>
  </si>
  <si>
    <t>1479403786</t>
  </si>
  <si>
    <t>Ost-Pzel-04</t>
  </si>
  <si>
    <t>1520858015</t>
  </si>
  <si>
    <t>Ost-Pzel-05</t>
  </si>
  <si>
    <t>PRACOVNÍ STŮL NAD LEDNICI š.700, hl.700, v.850 mm</t>
  </si>
  <si>
    <t>-1963046493</t>
  </si>
  <si>
    <t>Ost-Pzel-06</t>
  </si>
  <si>
    <t>MRAZÍCÍ SKŘÍŇ 150L š.600, hl.600, v.810 mm</t>
  </si>
  <si>
    <t>-1478020880</t>
  </si>
  <si>
    <t>Ost-výdej</t>
  </si>
  <si>
    <t>KOMPLETACE, VÝDEJ</t>
  </si>
  <si>
    <t>ost-výdej-01</t>
  </si>
  <si>
    <t>PRACOVNÍ STŮL NAD HOLD-O-MAT š.600, hl.700, v.850 mm</t>
  </si>
  <si>
    <t>989084120</t>
  </si>
  <si>
    <t>ost-výdej-02</t>
  </si>
  <si>
    <t>HOLD-O-MAT š.400, hl.600, v.650 mm</t>
  </si>
  <si>
    <t>-1029739003</t>
  </si>
  <si>
    <t>ost-výdej-03</t>
  </si>
  <si>
    <t>STOLNÍ NÁSTAVBA 2 POLICE, 1 x INFRAOHŘEV š.1000, hl.300, v.650 mm</t>
  </si>
  <si>
    <t>-821212795</t>
  </si>
  <si>
    <t>ost-výdej-04</t>
  </si>
  <si>
    <t>442400515</t>
  </si>
  <si>
    <t>ost-výdej-05</t>
  </si>
  <si>
    <t>CHLAZENÝ STŮL GN 3 SEKCE,2 ZÁSUVKY,2 DVEŘE, VSUNY GN, VPRAVO DŘEZ, AGREGÁT VPRAVO, PRAVÝ LEM š.1730, hl.700, v.810 mm</t>
  </si>
  <si>
    <t>-4452519</t>
  </si>
  <si>
    <t>ost-výdej-06</t>
  </si>
  <si>
    <t>-871412347</t>
  </si>
  <si>
    <t>Ost-Varna</t>
  </si>
  <si>
    <t>VARNA</t>
  </si>
  <si>
    <t>Ost-varna-01</t>
  </si>
  <si>
    <t>EL.FRITÉZA 2x10L BEZ PODESTAVBY š.600, hl.730, v.250 mm</t>
  </si>
  <si>
    <t>-1468202177</t>
  </si>
  <si>
    <t>Ost-varna-02</t>
  </si>
  <si>
    <t>NEUTRÁLNÍ MODUL š.200, hl.730, v.250 mm</t>
  </si>
  <si>
    <t>27153344</t>
  </si>
  <si>
    <t>Ost-varna-03</t>
  </si>
  <si>
    <t>VAŘIČ TĚSTOVIN š.400, hl.750, v.900 mm</t>
  </si>
  <si>
    <t>1351372101</t>
  </si>
  <si>
    <t>Ost-varna-04</t>
  </si>
  <si>
    <t>1802659838</t>
  </si>
  <si>
    <t>Ost-varna-05</t>
  </si>
  <si>
    <t>EL. GRILOVACÍ DESKA HLADKÁ CrNi š.400, hl.730, v.250 mm</t>
  </si>
  <si>
    <t>-198578505</t>
  </si>
  <si>
    <t>Ost-varna-06</t>
  </si>
  <si>
    <t>NEUTRÁLNÍ MODUL POD POZ. 93,94 š.600, hl.730, v.600 mm</t>
  </si>
  <si>
    <t>-1338864404</t>
  </si>
  <si>
    <t>Ost-varna-07</t>
  </si>
  <si>
    <t>INDUKČNÍ SPORÁK 4x3,5kW š.800, hl.750, v.250 mm</t>
  </si>
  <si>
    <t>1247955323</t>
  </si>
  <si>
    <t>Ost-varna-08</t>
  </si>
  <si>
    <t>CHLAZENÁ PODESTAVBA, 4 ZÁSUVKY š.1200, hl.700, v.600 mm</t>
  </si>
  <si>
    <t>-915207991</t>
  </si>
  <si>
    <t>Ost-varna-09</t>
  </si>
  <si>
    <t>NEUTRÁLNÍ MODUL š.400, hl.730, v.250 mm</t>
  </si>
  <si>
    <t>-258773108</t>
  </si>
  <si>
    <t>Ost-varna-10</t>
  </si>
  <si>
    <t>EL. KONVEKTOMAT 10GN1/1 , PANEL VLEVO, PANTY VPRAVO š.1000, hl.800, v.1100 mm</t>
  </si>
  <si>
    <t>1157119999</t>
  </si>
  <si>
    <t>Ost-varna-11</t>
  </si>
  <si>
    <t>PODESTAVBA ATYP POD KONVEKTOMAT, VLEVO VSUNY PRO GN š.1000, hl.850, v.850 mm</t>
  </si>
  <si>
    <t>-977502991</t>
  </si>
  <si>
    <t>Ost-varna-12</t>
  </si>
  <si>
    <t>1013014133</t>
  </si>
  <si>
    <t>Ost-Bar</t>
  </si>
  <si>
    <t>BAR</t>
  </si>
  <si>
    <t>Ost-Bar-01</t>
  </si>
  <si>
    <t>PODSTOLOVÝ MYCÍ STROJ NA SKLO KOŠE 400x400 VČ. ZMĚKČOVAČE š.450, hl.500, v.650 mm</t>
  </si>
  <si>
    <t>895220692</t>
  </si>
  <si>
    <t>Ost-Bar-02</t>
  </si>
  <si>
    <t>MYCÍ STŮL S DŘEZEM, DESKA S PROLISEM, VPRAVO DVEŘE š.1200, hl.700, v.900 mm</t>
  </si>
  <si>
    <t>-1101786127</t>
  </si>
  <si>
    <t>Ost-Bar-03</t>
  </si>
  <si>
    <t>BATERIE SMĚŠOVACÍ PROFI SE SPRCHOU</t>
  </si>
  <si>
    <t>-299543946</t>
  </si>
  <si>
    <t>Ost-Bar-04</t>
  </si>
  <si>
    <t>CHLADÍCÍ STŮL NA NÁPOJE BEZ DESKY, 2 SEKCE-2ZÁSUVKY 1/3, 2 ZÁSUVKY 2/3, VPRAVO UMÝVADLO š.1600, hl.700, v.880 mm</t>
  </si>
  <si>
    <t>-1773865914</t>
  </si>
  <si>
    <t>Ost-Bar-05</t>
  </si>
  <si>
    <t>1765670771</t>
  </si>
  <si>
    <t>Ost-Bar-06</t>
  </si>
  <si>
    <t>KÁVOVAR PÁKOVÝ 2 SEKCE š.1500, hl.700, v.880 mm</t>
  </si>
  <si>
    <t>-2119786504</t>
  </si>
  <si>
    <t>Ost-Bar-07</t>
  </si>
  <si>
    <t>MLÝNEK NA KÁVU š.1500, hl.700, v.880 mm</t>
  </si>
  <si>
    <t>1460371923</t>
  </si>
  <si>
    <t>Ost-Bar-08</t>
  </si>
  <si>
    <t>VÝROBNÍK LEDU 35KG/24 HOD, VZDUCH š.500, hl.600, v.800 mm</t>
  </si>
  <si>
    <t>-87834025</t>
  </si>
  <si>
    <t>Ost-Bar-09</t>
  </si>
  <si>
    <t>VÝČEPNÍ STŮL, CHLADÍCÍ LÁZEŇ NA SKLENICE, DŘEZ+SPUELBOY, BATERIE, DESKA S PROLISEM, INTEGROVANÁ OKAPNIČKA S OSTŘIKEM, ZADNÍ LEM š.3000, hl.700, v.850 mm</t>
  </si>
  <si>
    <t>-754240938</t>
  </si>
  <si>
    <t>Ost-Bar-10</t>
  </si>
  <si>
    <t>VÝČEPNÍ STOJAN</t>
  </si>
  <si>
    <t>-1483517765</t>
  </si>
  <si>
    <t>Ost-Bar-11</t>
  </si>
  <si>
    <t>CHLAZENÍ PIVA š.500, hl.600, v.800 mm</t>
  </si>
  <si>
    <t>-562883858</t>
  </si>
  <si>
    <t>Ost-Piz</t>
  </si>
  <si>
    <t>PIZZA</t>
  </si>
  <si>
    <t>Ost-Piz-01</t>
  </si>
  <si>
    <t>EL. PEC NA PIZZU 2x4 ks PR. 34 mm š.1200, hl.1000, v.800 mm</t>
  </si>
  <si>
    <t>-767692998</t>
  </si>
  <si>
    <t>Ost-Piz-02</t>
  </si>
  <si>
    <t>CHLADÍCÍ PIZZASTŮL, CHLAZENÁ NÁSTAVBA, ŽULOVÁ DESKA š.1400, hl.800, v.850 mm</t>
  </si>
  <si>
    <t>466912703</t>
  </si>
  <si>
    <t>Ost-Piz-03</t>
  </si>
  <si>
    <t>UMÝVADLO NA RUCE INTEGROVANÉ V DESCE</t>
  </si>
  <si>
    <t>741602623</t>
  </si>
  <si>
    <t>HZS1291</t>
  </si>
  <si>
    <t>Hodinové zúčtovací sazby profesí HSV zemní a pomocné práce pomocný stavební dělník</t>
  </si>
  <si>
    <t>-1945900818</t>
  </si>
  <si>
    <t>https://podminky.urs.cz/item/CS_URS_2025_02/HZS1291</t>
  </si>
  <si>
    <t>HZS2122</t>
  </si>
  <si>
    <t>Hodinové zúčtovací sazby profesí PSV provádění stavebních konstrukcí truhlář odborný</t>
  </si>
  <si>
    <t>1299078619</t>
  </si>
  <si>
    <t>https://podminky.urs.cz/item/CS_URS_2025_02/HZS2122</t>
  </si>
  <si>
    <t>2025-109-2-18 - Interiérové vybavení - nábytek</t>
  </si>
  <si>
    <t xml:space="preserve">    OST-k - Vybavení kabin</t>
  </si>
  <si>
    <t xml:space="preserve">    OST-ro - Vybavení kabiny rozhodčích</t>
  </si>
  <si>
    <t xml:space="preserve">    Ost-tr - Vybavení šatny trenérů</t>
  </si>
  <si>
    <t xml:space="preserve">    Ost-roz - Vybavení místnosti taktické přípravy a rozborů</t>
  </si>
  <si>
    <t xml:space="preserve">    Ost-te - Vybavení tělocvičny</t>
  </si>
  <si>
    <t>OST-k</t>
  </si>
  <si>
    <t>Vybavení kabin</t>
  </si>
  <si>
    <t>OST-SV-01</t>
  </si>
  <si>
    <t>Šatní lavice černá, vysokotlaký laminát tl. 25mm, ocelová trubková podnož, comaxit černý, 400x1000x430mm</t>
  </si>
  <si>
    <t>1185251292</t>
  </si>
  <si>
    <t>OST-SV-02</t>
  </si>
  <si>
    <t>Nástěnný věšák černý s 6ks háčků, podkladní deska vysokotlaký laminát, dl. 1000mm</t>
  </si>
  <si>
    <t>OST-SV-03</t>
  </si>
  <si>
    <t>Šatní lavice černá, vysokotlaký laminát tl. 25mm, ocelová trubková podnož, comaxit černý, 400x1500x430mm</t>
  </si>
  <si>
    <t>1760606065</t>
  </si>
  <si>
    <t>OST-SV-04</t>
  </si>
  <si>
    <t>Nástěnný věšák černý s 6ks háčků, podkladní deska vysokotlaký laminát, dl. 1500mm</t>
  </si>
  <si>
    <t>-2047334836</t>
  </si>
  <si>
    <t>OST-SV-05</t>
  </si>
  <si>
    <t>Šatní lavice černá, vysokotlaký laminát tl. 25mm, ocelová trubková podnož, comaxit černý, 400x2000x430mm</t>
  </si>
  <si>
    <t>-1653669222</t>
  </si>
  <si>
    <t>OST-SV-06</t>
  </si>
  <si>
    <t>Nástěnný věšák černý s 6ks háčků, podkladní deska vysokotlaký laminát, dl. 2000mm</t>
  </si>
  <si>
    <t>-750741124</t>
  </si>
  <si>
    <t>OST-SV-07</t>
  </si>
  <si>
    <t>Sestava šatní lavice s opěradlem a věšákem, vysokotlaký laminát tl. 25mm, ocelová trubková podnož, comaxit černý, 400x1000x1600mm</t>
  </si>
  <si>
    <t>-1345625100</t>
  </si>
  <si>
    <t>OST-SV-08</t>
  </si>
  <si>
    <t>Sestava šatní lavice s opěradlem a věšákem, vysokotlaký laminát tl. 25mm, ocelová trubková podnož, comaxit černý, 400x1500x1600mm</t>
  </si>
  <si>
    <t>-955469038</t>
  </si>
  <si>
    <t>OST-SV-09</t>
  </si>
  <si>
    <t>Sestava šatní lavice s opěradlem a věšákem, vysokotlaký laminát tl. 25mm, ocelová trubková podnož, comaxit černý, 400x1500x2000mm</t>
  </si>
  <si>
    <t>OST-SV-10</t>
  </si>
  <si>
    <t>Odkládací stůl, černé vysokotlaké lamino, ocelové nohy comaxit, 700x1600x730mm</t>
  </si>
  <si>
    <t>OST-ro</t>
  </si>
  <si>
    <t>Vybavení kabiny rozhodčích</t>
  </si>
  <si>
    <t>Ost-ro-01</t>
  </si>
  <si>
    <t>Kancelářský stůl, deska z vysokotlakého laminátů bílá, stolní nohy ocelové černé, 700x1400mm</t>
  </si>
  <si>
    <t>-415142649</t>
  </si>
  <si>
    <t>Ost-ro-02</t>
  </si>
  <si>
    <t>Sestava šatní lavice s opěradlem a věšákem, vysokotlaký laminát tl. 25mm, ocelová trubková podnož, comaxit bílá, 400x1500x1600mm</t>
  </si>
  <si>
    <t>Ost-tr</t>
  </si>
  <si>
    <t>Vybavení šatny trenérů</t>
  </si>
  <si>
    <t>Ost-tr-01</t>
  </si>
  <si>
    <t>528340882</t>
  </si>
  <si>
    <t>Ost-tr-02</t>
  </si>
  <si>
    <t xml:space="preserve">Šatní trojdílná skříň kovová, jedna polička a trubka pro zavěšení věšáků. V 180 x Š 90 nebo 120 x H 49 cm, šedá základní </t>
  </si>
  <si>
    <t>-1551520363</t>
  </si>
  <si>
    <t>Ost-roz</t>
  </si>
  <si>
    <t>Vybavení místnosti taktické přípravy a rozborů</t>
  </si>
  <si>
    <t>Ost-roz-01</t>
  </si>
  <si>
    <t xml:space="preserve">Stohovatelná židle s kompaktním celoplastovým sedákem/opěrákem, kovová podnož černý comaxit, </t>
  </si>
  <si>
    <t>-855905619</t>
  </si>
  <si>
    <t>Ost-roz02</t>
  </si>
  <si>
    <t>Kancelářský stůl, deska z vysokotlakého laminátů bílá, stolní nohy ocelové černé, 800x1500mm</t>
  </si>
  <si>
    <t>706563565</t>
  </si>
  <si>
    <t>Ost-te</t>
  </si>
  <si>
    <t>Vybavení tělocvičny</t>
  </si>
  <si>
    <t>Ost-te-01</t>
  </si>
  <si>
    <t>Ribstol s hrazdou, z masivního tvrdého dřeva, lakované transparent PUR, 800x2200mm, s hrazdou</t>
  </si>
  <si>
    <t>1929459452</t>
  </si>
  <si>
    <t>Ost-te-02</t>
  </si>
  <si>
    <t>Protiskluzná gymnastická žíněnka, 1200x2000x100mm, modrá, plněno pěnou tuhosti T60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</si>
  <si>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</si>
  <si>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</si>
  <si>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-1809430646</t>
  </si>
  <si>
    <t>https://podminky.urs.cz/item/CS_URS_2025_02/998766312</t>
  </si>
  <si>
    <t>HZS1292</t>
  </si>
  <si>
    <t>Hodinové zúčtovací sazby profesí HSV zemní a pomocné práce stavební dělník</t>
  </si>
  <si>
    <t>-334370166</t>
  </si>
  <si>
    <t>https://podminky.urs.cz/item/CS_URS_2025_02/HZS1292</t>
  </si>
  <si>
    <t>449387352</t>
  </si>
  <si>
    <t>2025-109-2B-19 - 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</si>
  <si>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</si>
  <si>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</si>
  <si>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</si>
  <si>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</si>
  <si>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</si>
  <si>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</si>
  <si>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</si>
  <si>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</si>
  <si>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</si>
  <si>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</si>
  <si>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013254000.S</t>
  </si>
  <si>
    <t>Dokumentace skutečného provedení stavby</t>
  </si>
  <si>
    <t>1024</t>
  </si>
  <si>
    <t>322529407</t>
  </si>
  <si>
    <t>https://podminky.urs.cz/item/CS_URS_2025_02/013254000.S</t>
  </si>
  <si>
    <t>VRN3</t>
  </si>
  <si>
    <t>Zařízení staveniště</t>
  </si>
  <si>
    <t>030001000</t>
  </si>
  <si>
    <t>-1140873093</t>
  </si>
  <si>
    <t>https://podminky.urs.cz/item/CS_URS_2025_02/030001000</t>
  </si>
  <si>
    <t>034503000</t>
  </si>
  <si>
    <t>Informační tabule na staveništi</t>
  </si>
  <si>
    <t>1814286155</t>
  </si>
  <si>
    <t>https://podminky.urs.cz/item/CS_URS_2025_02/034503000</t>
  </si>
  <si>
    <t>VRN4</t>
  </si>
  <si>
    <t>Inženýrská činnost</t>
  </si>
  <si>
    <t>041403000</t>
  </si>
  <si>
    <t>Koordinátor BOZP na staveništi</t>
  </si>
  <si>
    <t>1297726075</t>
  </si>
  <si>
    <t>https://podminky.urs.cz/item/CS_URS_2025_02/041403000</t>
  </si>
  <si>
    <t>042503000</t>
  </si>
  <si>
    <t>Plán BOZP na staveništi</t>
  </si>
  <si>
    <t>-1510225536</t>
  </si>
  <si>
    <t>https://podminky.urs.cz/item/CS_URS_2025_02/042503000</t>
  </si>
  <si>
    <t>045002000.KV</t>
  </si>
  <si>
    <t>Kompletační a koordinační činnost</t>
  </si>
  <si>
    <t>1913499395</t>
  </si>
  <si>
    <t>https://podminky.urs.cz/item/CS_URS_2025_02/045002000.KV</t>
  </si>
  <si>
    <t>VRN6</t>
  </si>
  <si>
    <t>Územní vlivy</t>
  </si>
  <si>
    <t>065002000</t>
  </si>
  <si>
    <t>Hlavní tituly průvodních činností a nákladů územní vlivy mimostaveništní doprava materiálů a výrobků</t>
  </si>
  <si>
    <t>-1261344846</t>
  </si>
  <si>
    <t>https://podminky.urs.cz/item/CS_URS_2025_02/065002000</t>
  </si>
  <si>
    <t>VRN9</t>
  </si>
  <si>
    <t>Ostatní náklady</t>
  </si>
  <si>
    <t>091002000</t>
  </si>
  <si>
    <t>Hlavní tituly průvodních činností a nákladů ostatní náklady související s objektem</t>
  </si>
  <si>
    <t>-1498863934</t>
  </si>
  <si>
    <t>https://podminky.urs.cz/item/CS_URS_2025_02/091002000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</si>
</sst>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theme" Target="theme/theme1.xml" /><Relationship Id="rId23" Type="http://schemas.openxmlformats.org/officeDocument/2006/relationships/calcChain" Target="calcChain.xml" /><Relationship Id="rId2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52901111" TargetMode="External" /><Relationship Id="rId2" Type="http://schemas.openxmlformats.org/officeDocument/2006/relationships/hyperlink" Target="https://podminky.urs.cz/item/CS_URS_2025_02/998018001" TargetMode="External" /><Relationship Id="rId3" Type="http://schemas.openxmlformats.org/officeDocument/2006/relationships/hyperlink" Target="https://podminky.urs.cz/item/CS_URS_2025_02/781111011" TargetMode="External" /><Relationship Id="rId4" Type="http://schemas.openxmlformats.org/officeDocument/2006/relationships/hyperlink" Target="https://podminky.urs.cz/item/CS_URS_2025_02/781121011" TargetMode="External" /><Relationship Id="rId5" Type="http://schemas.openxmlformats.org/officeDocument/2006/relationships/hyperlink" Target="https://podminky.urs.cz/item/CS_URS_2025_02/781131112" TargetMode="External" /><Relationship Id="rId6" Type="http://schemas.openxmlformats.org/officeDocument/2006/relationships/hyperlink" Target="https://podminky.urs.cz/item/CS_URS_2025_02/781151031" TargetMode="External" /><Relationship Id="rId7" Type="http://schemas.openxmlformats.org/officeDocument/2006/relationships/hyperlink" Target="https://podminky.urs.cz/item/CS_URS_2025_02/781472215" TargetMode="External" /><Relationship Id="rId8" Type="http://schemas.openxmlformats.org/officeDocument/2006/relationships/hyperlink" Target="https://podminky.urs.cz/item/CS_URS_2025_02/781472291" TargetMode="External" /><Relationship Id="rId9" Type="http://schemas.openxmlformats.org/officeDocument/2006/relationships/hyperlink" Target="https://podminky.urs.cz/item/CS_URS_2025_02/781495211" TargetMode="External" /><Relationship Id="rId10" Type="http://schemas.openxmlformats.org/officeDocument/2006/relationships/hyperlink" Target="https://podminky.urs.cz/item/CS_URS_2025_02/998781121" TargetMode="External" /><Relationship Id="rId11" Type="http://schemas.openxmlformats.org/officeDocument/2006/relationships/hyperlink" Target="https://podminky.urs.cz/item/CS_URS_2025_02/783823101" TargetMode="External" /><Relationship Id="rId12" Type="http://schemas.openxmlformats.org/officeDocument/2006/relationships/hyperlink" Target="https://podminky.urs.cz/item/CS_URS_2025_02/783822213" TargetMode="External" /><Relationship Id="rId13" Type="http://schemas.openxmlformats.org/officeDocument/2006/relationships/hyperlink" Target="https://podminky.urs.cz/item/CS_URS_2025_02/784111001" TargetMode="External" /><Relationship Id="rId14" Type="http://schemas.openxmlformats.org/officeDocument/2006/relationships/hyperlink" Target="https://podminky.urs.cz/item/CS_URS_2025_02/784171101" TargetMode="External" /><Relationship Id="rId15" Type="http://schemas.openxmlformats.org/officeDocument/2006/relationships/hyperlink" Target="https://podminky.urs.cz/item/CS_URS_2025_02/784171111" TargetMode="External" /><Relationship Id="rId16" Type="http://schemas.openxmlformats.org/officeDocument/2006/relationships/hyperlink" Target="https://podminky.urs.cz/item/CS_URS_2025_02/784181111" TargetMode="External" /><Relationship Id="rId17" Type="http://schemas.openxmlformats.org/officeDocument/2006/relationships/hyperlink" Target="https://podminky.urs.cz/item/CS_URS_2025_02/784191001" TargetMode="External" /><Relationship Id="rId18" Type="http://schemas.openxmlformats.org/officeDocument/2006/relationships/hyperlink" Target="https://podminky.urs.cz/item/CS_URS_2025_02/784191005" TargetMode="External" /><Relationship Id="rId19" Type="http://schemas.openxmlformats.org/officeDocument/2006/relationships/hyperlink" Target="https://podminky.urs.cz/item/CS_URS_2025_02/784191007" TargetMode="External" /><Relationship Id="rId20" Type="http://schemas.openxmlformats.org/officeDocument/2006/relationships/hyperlink" Target="https://podminky.urs.cz/item/CS_URS_2025_02/784211101" TargetMode="External" /><Relationship Id="rId2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29991011" TargetMode="External" /><Relationship Id="rId2" Type="http://schemas.openxmlformats.org/officeDocument/2006/relationships/hyperlink" Target="https://podminky.urs.cz/item/CS_URS_2025_02/941111121" TargetMode="External" /><Relationship Id="rId3" Type="http://schemas.openxmlformats.org/officeDocument/2006/relationships/hyperlink" Target="https://podminky.urs.cz/item/CS_URS_2025_02/941111221" TargetMode="External" /><Relationship Id="rId4" Type="http://schemas.openxmlformats.org/officeDocument/2006/relationships/hyperlink" Target="https://podminky.urs.cz/item/CS_URS_2025_02/941111821" TargetMode="External" /><Relationship Id="rId5" Type="http://schemas.openxmlformats.org/officeDocument/2006/relationships/hyperlink" Target="https://podminky.urs.cz/item/CS_URS_2025_02/944511111" TargetMode="External" /><Relationship Id="rId6" Type="http://schemas.openxmlformats.org/officeDocument/2006/relationships/hyperlink" Target="https://podminky.urs.cz/item/CS_URS_2025_02/944511211" TargetMode="External" /><Relationship Id="rId7" Type="http://schemas.openxmlformats.org/officeDocument/2006/relationships/hyperlink" Target="https://podminky.urs.cz/item/CS_URS_2025_02/944511811" TargetMode="External" /><Relationship Id="rId8" Type="http://schemas.openxmlformats.org/officeDocument/2006/relationships/hyperlink" Target="https://podminky.urs.cz/item/CS_URS_2025_02/949101111" TargetMode="External" /><Relationship Id="rId9" Type="http://schemas.openxmlformats.org/officeDocument/2006/relationships/hyperlink" Target="https://podminky.urs.cz/item/CS_URS_2025_02/993111111" TargetMode="External" /><Relationship Id="rId10" Type="http://schemas.openxmlformats.org/officeDocument/2006/relationships/hyperlink" Target="https://podminky.urs.cz/item/CS_URS_2025_02/993111119" TargetMode="External" /><Relationship Id="rId11" Type="http://schemas.openxmlformats.org/officeDocument/2006/relationships/hyperlink" Target="https://podminky.urs.cz/item/CS_URS_2025_02/998018001" TargetMode="External" /><Relationship Id="rId1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53943211" TargetMode="External" /><Relationship Id="rId2" Type="http://schemas.openxmlformats.org/officeDocument/2006/relationships/hyperlink" Target="https://podminky.urs.cz/item/CS_URS_2025_02/953943212" TargetMode="External" /><Relationship Id="rId3" Type="http://schemas.openxmlformats.org/officeDocument/2006/relationships/hyperlink" Target="https://podminky.urs.cz/item/CS_URS_2025_02/998018001" TargetMode="External" /><Relationship Id="rId4" Type="http://schemas.openxmlformats.org/officeDocument/2006/relationships/hyperlink" Target="https://podminky.urs.cz/item/CS_URS_2025_02/764215606" TargetMode="External" /><Relationship Id="rId5" Type="http://schemas.openxmlformats.org/officeDocument/2006/relationships/hyperlink" Target="https://podminky.urs.cz/item/CS_URS_2025_02/764216602" TargetMode="External" /><Relationship Id="rId6" Type="http://schemas.openxmlformats.org/officeDocument/2006/relationships/hyperlink" Target="https://podminky.urs.cz/item/CS_URS_2025_02/998764122" TargetMode="External" /><Relationship Id="rId7" Type="http://schemas.openxmlformats.org/officeDocument/2006/relationships/hyperlink" Target="https://podminky.urs.cz/item/CS_URS_2025_02/767163122" TargetMode="External" /><Relationship Id="rId8" Type="http://schemas.openxmlformats.org/officeDocument/2006/relationships/hyperlink" Target="https://podminky.urs.cz/item/CS_URS_2025_02/767223221" TargetMode="External" /><Relationship Id="rId9" Type="http://schemas.openxmlformats.org/officeDocument/2006/relationships/hyperlink" Target="https://podminky.urs.cz/item/CS_URS_2025_02/767832122" TargetMode="External" /><Relationship Id="rId10" Type="http://schemas.openxmlformats.org/officeDocument/2006/relationships/hyperlink" Target="https://podminky.urs.cz/item/CS_URS_2025_02/998767311" TargetMode="External" /><Relationship Id="rId11" Type="http://schemas.openxmlformats.org/officeDocument/2006/relationships/hyperlink" Target="https://podminky.urs.cz/item/CS_URS_2025_02/998767311" TargetMode="External" /><Relationship Id="rId1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5101201" TargetMode="External" /><Relationship Id="rId2" Type="http://schemas.openxmlformats.org/officeDocument/2006/relationships/hyperlink" Target="https://podminky.urs.cz/item/CS_URS_2025_02/115101301" TargetMode="External" /><Relationship Id="rId3" Type="http://schemas.openxmlformats.org/officeDocument/2006/relationships/hyperlink" Target="https://podminky.urs.cz/item/CS_URS_2025_02/119001421" TargetMode="External" /><Relationship Id="rId4" Type="http://schemas.openxmlformats.org/officeDocument/2006/relationships/hyperlink" Target="https://podminky.urs.cz/item/CS_URS_2025_02/132212331" TargetMode="External" /><Relationship Id="rId5" Type="http://schemas.openxmlformats.org/officeDocument/2006/relationships/hyperlink" Target="https://podminky.urs.cz/item/CS_URS_2025_02/132251254" TargetMode="External" /><Relationship Id="rId6" Type="http://schemas.openxmlformats.org/officeDocument/2006/relationships/hyperlink" Target="https://podminky.urs.cz/item/CS_URS_2025_02/131351104" TargetMode="External" /><Relationship Id="rId7" Type="http://schemas.openxmlformats.org/officeDocument/2006/relationships/hyperlink" Target="https://podminky.urs.cz/item/CS_URS_2025_02/151101101" TargetMode="External" /><Relationship Id="rId8" Type="http://schemas.openxmlformats.org/officeDocument/2006/relationships/hyperlink" Target="https://podminky.urs.cz/item/CS_URS_2025_02/151101102" TargetMode="External" /><Relationship Id="rId9" Type="http://schemas.openxmlformats.org/officeDocument/2006/relationships/hyperlink" Target="https://podminky.urs.cz/item/CS_URS_2025_02/151101103" TargetMode="External" /><Relationship Id="rId10" Type="http://schemas.openxmlformats.org/officeDocument/2006/relationships/hyperlink" Target="https://podminky.urs.cz/item/CS_URS_2025_02/151101111" TargetMode="External" /><Relationship Id="rId11" Type="http://schemas.openxmlformats.org/officeDocument/2006/relationships/hyperlink" Target="https://podminky.urs.cz/item/CS_URS_2025_02/151101112" TargetMode="External" /><Relationship Id="rId12" Type="http://schemas.openxmlformats.org/officeDocument/2006/relationships/hyperlink" Target="https://podminky.urs.cz/item/CS_URS_2025_02/151101113" TargetMode="External" /><Relationship Id="rId13" Type="http://schemas.openxmlformats.org/officeDocument/2006/relationships/hyperlink" Target="https://podminky.urs.cz/item/CS_URS_2025_02/162751117" TargetMode="External" /><Relationship Id="rId14" Type="http://schemas.openxmlformats.org/officeDocument/2006/relationships/hyperlink" Target="https://podminky.urs.cz/item/CS_URS_2025_02/171201221" TargetMode="External" /><Relationship Id="rId15" Type="http://schemas.openxmlformats.org/officeDocument/2006/relationships/hyperlink" Target="https://podminky.urs.cz/item/CS_URS_2025_02/174151101" TargetMode="External" /><Relationship Id="rId16" Type="http://schemas.openxmlformats.org/officeDocument/2006/relationships/hyperlink" Target="https://podminky.urs.cz/item/CS_URS_2025_02/181351103" TargetMode="External" /><Relationship Id="rId17" Type="http://schemas.openxmlformats.org/officeDocument/2006/relationships/hyperlink" Target="https://podminky.urs.cz/item/CS_URS_2025_02/174211101" TargetMode="External" /><Relationship Id="rId18" Type="http://schemas.openxmlformats.org/officeDocument/2006/relationships/hyperlink" Target="https://podminky.urs.cz/item/CS_URS_2025_02/213111111" TargetMode="External" /><Relationship Id="rId19" Type="http://schemas.openxmlformats.org/officeDocument/2006/relationships/hyperlink" Target="https://podminky.urs.cz/item/CS_URS_2025_02/273321411" TargetMode="External" /><Relationship Id="rId20" Type="http://schemas.openxmlformats.org/officeDocument/2006/relationships/hyperlink" Target="https://podminky.urs.cz/item/CS_URS_2025_02/273362021" TargetMode="External" /><Relationship Id="rId21" Type="http://schemas.openxmlformats.org/officeDocument/2006/relationships/hyperlink" Target="https://podminky.urs.cz/item/CS_URS_2025_02/320101113" TargetMode="External" /><Relationship Id="rId22" Type="http://schemas.openxmlformats.org/officeDocument/2006/relationships/hyperlink" Target="https://podminky.urs.cz/item/CS_URS_2025_02/451572111" TargetMode="External" /><Relationship Id="rId23" Type="http://schemas.openxmlformats.org/officeDocument/2006/relationships/hyperlink" Target="https://podminky.urs.cz/item/CS_URS_2025_02/452351111" TargetMode="External" /><Relationship Id="rId24" Type="http://schemas.openxmlformats.org/officeDocument/2006/relationships/hyperlink" Target="https://podminky.urs.cz/item/CS_URS_2025_02/451535111" TargetMode="External" /><Relationship Id="rId25" Type="http://schemas.openxmlformats.org/officeDocument/2006/relationships/hyperlink" Target="https://podminky.urs.cz/item/CS_URS_2025_02/998276101" TargetMode="External" /><Relationship Id="rId26" Type="http://schemas.openxmlformats.org/officeDocument/2006/relationships/hyperlink" Target="https://podminky.urs.cz/item/CS_URS_2025_02/977151114" TargetMode="External" /><Relationship Id="rId27" Type="http://schemas.openxmlformats.org/officeDocument/2006/relationships/hyperlink" Target="https://podminky.urs.cz/item/CS_URS_2025_02/977151124" TargetMode="External" /><Relationship Id="rId28" Type="http://schemas.openxmlformats.org/officeDocument/2006/relationships/hyperlink" Target="https://podminky.urs.cz/item/CS_URS_2025_02/977151125" TargetMode="External" /><Relationship Id="rId29" Type="http://schemas.openxmlformats.org/officeDocument/2006/relationships/hyperlink" Target="https://podminky.urs.cz/item/CS_URS_2025_02/451572111" TargetMode="External" /><Relationship Id="rId30" Type="http://schemas.openxmlformats.org/officeDocument/2006/relationships/hyperlink" Target="https://podminky.urs.cz/item/CS_URS_2025_02/132151255" TargetMode="External" /><Relationship Id="rId31" Type="http://schemas.openxmlformats.org/officeDocument/2006/relationships/hyperlink" Target="https://podminky.urs.cz/item/CS_URS_2025_02/899721112" TargetMode="External" /><Relationship Id="rId32" Type="http://schemas.openxmlformats.org/officeDocument/2006/relationships/hyperlink" Target="https://podminky.urs.cz/item/CS_URS_2025_02/722131936" TargetMode="External" /><Relationship Id="rId33" Type="http://schemas.openxmlformats.org/officeDocument/2006/relationships/hyperlink" Target="https://podminky.urs.cz/item/CS_URS_2025_02/734209104" TargetMode="External" /><Relationship Id="rId34" Type="http://schemas.openxmlformats.org/officeDocument/2006/relationships/hyperlink" Target="https://podminky.urs.cz/item/CS_URS_2025_02/899721112" TargetMode="External" /><Relationship Id="rId35" Type="http://schemas.openxmlformats.org/officeDocument/2006/relationships/hyperlink" Target="https://podminky.urs.cz/item/CS_URS_2025_02/892241111" TargetMode="External" /><Relationship Id="rId36" Type="http://schemas.openxmlformats.org/officeDocument/2006/relationships/hyperlink" Target="https://podminky.urs.cz/item/CS_URS_2025_02/723190916" TargetMode="External" /><Relationship Id="rId37" Type="http://schemas.openxmlformats.org/officeDocument/2006/relationships/hyperlink" Target="https://podminky.urs.cz/item/CS_URS_2025_02/725869101" TargetMode="External" /><Relationship Id="rId38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98741312" TargetMode="External" /><Relationship Id="rId2" Type="http://schemas.openxmlformats.org/officeDocument/2006/relationships/hyperlink" Target="https://podminky.urs.cz/item/CS_URS_2025_02/998742312" TargetMode="External" /><Relationship Id="rId3" Type="http://schemas.openxmlformats.org/officeDocument/2006/relationships/hyperlink" Target="https://podminky.urs.cz/item/CS_URS_2025_02/HZS2232" TargetMode="External" /><Relationship Id="rId4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98741312" TargetMode="External" /><Relationship Id="rId2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HZS1291" TargetMode="External" /><Relationship Id="rId2" Type="http://schemas.openxmlformats.org/officeDocument/2006/relationships/hyperlink" Target="https://podminky.urs.cz/item/CS_URS_2025_02/HZS2122" TargetMode="External" /><Relationship Id="rId3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98766312" TargetMode="External" /><Relationship Id="rId2" Type="http://schemas.openxmlformats.org/officeDocument/2006/relationships/hyperlink" Target="https://podminky.urs.cz/item/CS_URS_2025_02/HZS1292" TargetMode="External" /><Relationship Id="rId3" Type="http://schemas.openxmlformats.org/officeDocument/2006/relationships/hyperlink" Target="https://podminky.urs.cz/item/CS_URS_2025_02/HZS2122" TargetMode="External" /><Relationship Id="rId4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1151103" TargetMode="External" /><Relationship Id="rId2" Type="http://schemas.openxmlformats.org/officeDocument/2006/relationships/hyperlink" Target="https://podminky.urs.cz/item/CS_URS_2025_02/132351101" TargetMode="External" /><Relationship Id="rId3" Type="http://schemas.openxmlformats.org/officeDocument/2006/relationships/hyperlink" Target="https://podminky.urs.cz/item/CS_URS_2025_02/162251101" TargetMode="External" /><Relationship Id="rId4" Type="http://schemas.openxmlformats.org/officeDocument/2006/relationships/hyperlink" Target="https://podminky.urs.cz/item/CS_URS_2025_02/162751117" TargetMode="External" /><Relationship Id="rId5" Type="http://schemas.openxmlformats.org/officeDocument/2006/relationships/hyperlink" Target="https://podminky.urs.cz/item/CS_URS_2025_02/167151101" TargetMode="External" /><Relationship Id="rId6" Type="http://schemas.openxmlformats.org/officeDocument/2006/relationships/hyperlink" Target="https://podminky.urs.cz/item/CS_URS_2025_02/171201201" TargetMode="External" /><Relationship Id="rId7" Type="http://schemas.openxmlformats.org/officeDocument/2006/relationships/hyperlink" Target="https://podminky.urs.cz/item/CS_URS_2025_02/171201221" TargetMode="External" /><Relationship Id="rId8" Type="http://schemas.openxmlformats.org/officeDocument/2006/relationships/hyperlink" Target="https://podminky.urs.cz/item/CS_URS_2025_02/171201231" TargetMode="External" /><Relationship Id="rId9" Type="http://schemas.openxmlformats.org/officeDocument/2006/relationships/hyperlink" Target="https://podminky.urs.cz/item/CS_URS_2025_02/215901101" TargetMode="External" /><Relationship Id="rId10" Type="http://schemas.openxmlformats.org/officeDocument/2006/relationships/hyperlink" Target="https://podminky.urs.cz/item/CS_URS_2025_02/899722114" TargetMode="External" /><Relationship Id="rId11" Type="http://schemas.openxmlformats.org/officeDocument/2006/relationships/hyperlink" Target="https://podminky.urs.cz/item/CS_URS_2025_02/959241121" TargetMode="External" /><Relationship Id="rId12" Type="http://schemas.openxmlformats.org/officeDocument/2006/relationships/hyperlink" Target="https://podminky.urs.cz/item/CS_URS_2025_02/175111101" TargetMode="External" /><Relationship Id="rId13" Type="http://schemas.openxmlformats.org/officeDocument/2006/relationships/hyperlink" Target="https://podminky.urs.cz/item/CS_URS_2025_02/175111101" TargetMode="External" /><Relationship Id="rId14" Type="http://schemas.openxmlformats.org/officeDocument/2006/relationships/hyperlink" Target="https://podminky.urs.cz/item/CS_URS_2025_02/182351023" TargetMode="External" /><Relationship Id="rId15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.S" TargetMode="External" /><Relationship Id="rId2" Type="http://schemas.openxmlformats.org/officeDocument/2006/relationships/hyperlink" Target="https://podminky.urs.cz/item/CS_URS_2025_02/030001000" TargetMode="External" /><Relationship Id="rId3" Type="http://schemas.openxmlformats.org/officeDocument/2006/relationships/hyperlink" Target="https://podminky.urs.cz/item/CS_URS_2025_02/034503000" TargetMode="External" /><Relationship Id="rId4" Type="http://schemas.openxmlformats.org/officeDocument/2006/relationships/hyperlink" Target="https://podminky.urs.cz/item/CS_URS_2025_02/041403000" TargetMode="External" /><Relationship Id="rId5" Type="http://schemas.openxmlformats.org/officeDocument/2006/relationships/hyperlink" Target="https://podminky.urs.cz/item/CS_URS_2025_02/042503000" TargetMode="External" /><Relationship Id="rId6" Type="http://schemas.openxmlformats.org/officeDocument/2006/relationships/hyperlink" Target="https://podminky.urs.cz/item/CS_URS_2025_02/045002000.KV" TargetMode="External" /><Relationship Id="rId7" Type="http://schemas.openxmlformats.org/officeDocument/2006/relationships/hyperlink" Target="https://podminky.urs.cz/item/CS_URS_2025_02/065002000" TargetMode="External" /><Relationship Id="rId8" Type="http://schemas.openxmlformats.org/officeDocument/2006/relationships/hyperlink" Target="https://podminky.urs.cz/item/CS_URS_2025_02/091002000" TargetMode="External" /><Relationship Id="rId9" Type="http://schemas.openxmlformats.org/officeDocument/2006/relationships/drawing" Target="../drawings/drawing20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1151123" TargetMode="External" /><Relationship Id="rId2" Type="http://schemas.openxmlformats.org/officeDocument/2006/relationships/hyperlink" Target="https://podminky.urs.cz/item/CS_URS_2025_02/181351113" TargetMode="External" /><Relationship Id="rId3" Type="http://schemas.openxmlformats.org/officeDocument/2006/relationships/hyperlink" Target="https://podminky.urs.cz/item/CS_URS_2025_02/122251104" TargetMode="External" /><Relationship Id="rId4" Type="http://schemas.openxmlformats.org/officeDocument/2006/relationships/hyperlink" Target="https://podminky.urs.cz/item/CS_URS_2025_02/162251101" TargetMode="External" /><Relationship Id="rId5" Type="http://schemas.openxmlformats.org/officeDocument/2006/relationships/hyperlink" Target="https://podminky.urs.cz/item/CS_URS_2025_02/162751117" TargetMode="External" /><Relationship Id="rId6" Type="http://schemas.openxmlformats.org/officeDocument/2006/relationships/hyperlink" Target="https://podminky.urs.cz/item/CS_URS_2025_02/167151101" TargetMode="External" /><Relationship Id="rId7" Type="http://schemas.openxmlformats.org/officeDocument/2006/relationships/hyperlink" Target="https://podminky.urs.cz/item/CS_URS_2025_02/171201201" TargetMode="External" /><Relationship Id="rId8" Type="http://schemas.openxmlformats.org/officeDocument/2006/relationships/hyperlink" Target="https://podminky.urs.cz/item/CS_URS_2025_02/171201231" TargetMode="External" /><Relationship Id="rId9" Type="http://schemas.openxmlformats.org/officeDocument/2006/relationships/hyperlink" Target="https://podminky.urs.cz/item/CS_URS_2025_02/215901101" TargetMode="External" /><Relationship Id="rId10" Type="http://schemas.openxmlformats.org/officeDocument/2006/relationships/hyperlink" Target="https://podminky.urs.cz/item/CS_URS_2025_02/564730111" TargetMode="External" /><Relationship Id="rId11" Type="http://schemas.openxmlformats.org/officeDocument/2006/relationships/hyperlink" Target="https://podminky.urs.cz/item/CS_URS_2025_02/919726122" TargetMode="External" /><Relationship Id="rId12" Type="http://schemas.openxmlformats.org/officeDocument/2006/relationships/hyperlink" Target="https://podminky.urs.cz/item/CS_URS_2025_02/564761111" TargetMode="External" /><Relationship Id="rId13" Type="http://schemas.openxmlformats.org/officeDocument/2006/relationships/hyperlink" Target="https://podminky.urs.cz/item/CS_URS_2025_02/564831111" TargetMode="External" /><Relationship Id="rId14" Type="http://schemas.openxmlformats.org/officeDocument/2006/relationships/hyperlink" Target="https://podminky.urs.cz/item/CS_URS_2025_02/596211110" TargetMode="External" /><Relationship Id="rId15" Type="http://schemas.openxmlformats.org/officeDocument/2006/relationships/hyperlink" Target="https://podminky.urs.cz/item/CS_URS_2025_02/916331111" TargetMode="External" /><Relationship Id="rId16" Type="http://schemas.openxmlformats.org/officeDocument/2006/relationships/hyperlink" Target="https://podminky.urs.cz/item/CS_URS_2025_02/564761111" TargetMode="External" /><Relationship Id="rId17" Type="http://schemas.openxmlformats.org/officeDocument/2006/relationships/hyperlink" Target="https://podminky.urs.cz/item/CS_URS_2025_02/564831111" TargetMode="External" /><Relationship Id="rId18" Type="http://schemas.openxmlformats.org/officeDocument/2006/relationships/hyperlink" Target="https://podminky.urs.cz/item/CS_URS_2025_02/596211110" TargetMode="External" /><Relationship Id="rId19" Type="http://schemas.openxmlformats.org/officeDocument/2006/relationships/hyperlink" Target="https://podminky.urs.cz/item/CS_URS_2025_02/998223011" TargetMode="External" /><Relationship Id="rId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1151125" TargetMode="External" /><Relationship Id="rId2" Type="http://schemas.openxmlformats.org/officeDocument/2006/relationships/hyperlink" Target="https://podminky.urs.cz/item/CS_URS_2025_02/122251104" TargetMode="External" /><Relationship Id="rId3" Type="http://schemas.openxmlformats.org/officeDocument/2006/relationships/hyperlink" Target="https://podminky.urs.cz/item/CS_URS_2025_02/131213701" TargetMode="External" /><Relationship Id="rId4" Type="http://schemas.openxmlformats.org/officeDocument/2006/relationships/hyperlink" Target="https://podminky.urs.cz/item/CS_URS_2025_02/132251104" TargetMode="External" /><Relationship Id="rId5" Type="http://schemas.openxmlformats.org/officeDocument/2006/relationships/hyperlink" Target="https://podminky.urs.cz/item/CS_URS_2025_02/162251101" TargetMode="External" /><Relationship Id="rId6" Type="http://schemas.openxmlformats.org/officeDocument/2006/relationships/hyperlink" Target="https://podminky.urs.cz/item/CS_URS_2025_02/162751117" TargetMode="External" /><Relationship Id="rId7" Type="http://schemas.openxmlformats.org/officeDocument/2006/relationships/hyperlink" Target="https://podminky.urs.cz/item/CS_URS_2025_02/167151111" TargetMode="External" /><Relationship Id="rId8" Type="http://schemas.openxmlformats.org/officeDocument/2006/relationships/hyperlink" Target="https://podminky.urs.cz/item/CS_URS_2025_02/171201201" TargetMode="External" /><Relationship Id="rId9" Type="http://schemas.openxmlformats.org/officeDocument/2006/relationships/hyperlink" Target="https://podminky.urs.cz/item/CS_URS_2025_02/171201221" TargetMode="External" /><Relationship Id="rId10" Type="http://schemas.openxmlformats.org/officeDocument/2006/relationships/hyperlink" Target="https://podminky.urs.cz/item/CS_URS_2025_02/174101101" TargetMode="External" /><Relationship Id="rId11" Type="http://schemas.openxmlformats.org/officeDocument/2006/relationships/hyperlink" Target="https://podminky.urs.cz/item/CS_URS_2025_02/181351115" TargetMode="External" /><Relationship Id="rId12" Type="http://schemas.openxmlformats.org/officeDocument/2006/relationships/hyperlink" Target="https://podminky.urs.cz/item/CS_URS_2025_02/215901101" TargetMode="External" /><Relationship Id="rId13" Type="http://schemas.openxmlformats.org/officeDocument/2006/relationships/hyperlink" Target="https://podminky.urs.cz/item/CS_URS_2025_02/213141111" TargetMode="External" /><Relationship Id="rId14" Type="http://schemas.openxmlformats.org/officeDocument/2006/relationships/hyperlink" Target="https://podminky.urs.cz/item/CS_URS_2025_02/271532212" TargetMode="External" /><Relationship Id="rId15" Type="http://schemas.openxmlformats.org/officeDocument/2006/relationships/hyperlink" Target="https://podminky.urs.cz/item/CS_URS_2025_02/273313611" TargetMode="External" /><Relationship Id="rId16" Type="http://schemas.openxmlformats.org/officeDocument/2006/relationships/hyperlink" Target="https://podminky.urs.cz/item/CS_URS_2025_02/273321411" TargetMode="External" /><Relationship Id="rId17" Type="http://schemas.openxmlformats.org/officeDocument/2006/relationships/hyperlink" Target="https://podminky.urs.cz/item/CS_URS_2025_02/273351121" TargetMode="External" /><Relationship Id="rId18" Type="http://schemas.openxmlformats.org/officeDocument/2006/relationships/hyperlink" Target="https://podminky.urs.cz/item/CS_URS_2025_02/273351122" TargetMode="External" /><Relationship Id="rId19" Type="http://schemas.openxmlformats.org/officeDocument/2006/relationships/hyperlink" Target="https://podminky.urs.cz/item/CS_URS_2025_02/273362021" TargetMode="External" /><Relationship Id="rId20" Type="http://schemas.openxmlformats.org/officeDocument/2006/relationships/hyperlink" Target="https://podminky.urs.cz/item/CS_URS_2025_02/274321311" TargetMode="External" /><Relationship Id="rId21" Type="http://schemas.openxmlformats.org/officeDocument/2006/relationships/hyperlink" Target="https://podminky.urs.cz/item/CS_URS_2025_02/274351121" TargetMode="External" /><Relationship Id="rId22" Type="http://schemas.openxmlformats.org/officeDocument/2006/relationships/hyperlink" Target="https://podminky.urs.cz/item/CS_URS_2025_02/274351122" TargetMode="External" /><Relationship Id="rId23" Type="http://schemas.openxmlformats.org/officeDocument/2006/relationships/hyperlink" Target="https://podminky.urs.cz/item/CS_URS_2025_02/275321311" TargetMode="External" /><Relationship Id="rId24" Type="http://schemas.openxmlformats.org/officeDocument/2006/relationships/hyperlink" Target="https://podminky.urs.cz/item/CS_URS_2025_02/275351121" TargetMode="External" /><Relationship Id="rId25" Type="http://schemas.openxmlformats.org/officeDocument/2006/relationships/hyperlink" Target="https://podminky.urs.cz/item/CS_URS_2025_02/275351122" TargetMode="External" /><Relationship Id="rId26" Type="http://schemas.openxmlformats.org/officeDocument/2006/relationships/hyperlink" Target="https://podminky.urs.cz/item/CS_URS_2025_02/279113133" TargetMode="External" /><Relationship Id="rId27" Type="http://schemas.openxmlformats.org/officeDocument/2006/relationships/hyperlink" Target="https://podminky.urs.cz/item/CS_URS_2025_02/279113135" TargetMode="External" /><Relationship Id="rId28" Type="http://schemas.openxmlformats.org/officeDocument/2006/relationships/hyperlink" Target="https://podminky.urs.cz/item/CS_URS_2025_02/279113136" TargetMode="External" /><Relationship Id="rId29" Type="http://schemas.openxmlformats.org/officeDocument/2006/relationships/hyperlink" Target="https://podminky.urs.cz/item/CS_URS_2025_02/279361821" TargetMode="External" /><Relationship Id="rId30" Type="http://schemas.openxmlformats.org/officeDocument/2006/relationships/hyperlink" Target="https://podminky.urs.cz/item/CS_URS_2025_02/310001101" TargetMode="External" /><Relationship Id="rId31" Type="http://schemas.openxmlformats.org/officeDocument/2006/relationships/hyperlink" Target="https://podminky.urs.cz/item/CS_URS_2025_02/899623161" TargetMode="External" /><Relationship Id="rId32" Type="http://schemas.openxmlformats.org/officeDocument/2006/relationships/hyperlink" Target="https://podminky.urs.cz/item/CS_URS_2025_02/998011001" TargetMode="External" /><Relationship Id="rId33" Type="http://schemas.openxmlformats.org/officeDocument/2006/relationships/hyperlink" Target="https://podminky.urs.cz/item/CS_URS_2025_02/711111001" TargetMode="External" /><Relationship Id="rId34" Type="http://schemas.openxmlformats.org/officeDocument/2006/relationships/hyperlink" Target="https://podminky.urs.cz/item/CS_URS_2025_02/711112001" TargetMode="External" /><Relationship Id="rId35" Type="http://schemas.openxmlformats.org/officeDocument/2006/relationships/hyperlink" Target="https://podminky.urs.cz/item/CS_URS_2025_02/711141559" TargetMode="External" /><Relationship Id="rId36" Type="http://schemas.openxmlformats.org/officeDocument/2006/relationships/hyperlink" Target="https://podminky.urs.cz/item/CS_URS_2025_02/711142559" TargetMode="External" /><Relationship Id="rId37" Type="http://schemas.openxmlformats.org/officeDocument/2006/relationships/hyperlink" Target="https://podminky.urs.cz/item/CS_URS_2025_02/711161215" TargetMode="External" /><Relationship Id="rId38" Type="http://schemas.openxmlformats.org/officeDocument/2006/relationships/hyperlink" Target="https://podminky.urs.cz/item/CS_URS_2025_02/998711121" TargetMode="External" /><Relationship Id="rId39" Type="http://schemas.openxmlformats.org/officeDocument/2006/relationships/hyperlink" Target="https://podminky.urs.cz/item/CS_URS_2025_02/713131141" TargetMode="External" /><Relationship Id="rId40" Type="http://schemas.openxmlformats.org/officeDocument/2006/relationships/hyperlink" Target="https://podminky.urs.cz/item/CS_URS_2025_02/998713121" TargetMode="External" /><Relationship Id="rId4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317321511" TargetMode="External" /><Relationship Id="rId2" Type="http://schemas.openxmlformats.org/officeDocument/2006/relationships/hyperlink" Target="https://podminky.urs.cz/item/CS_URS_2025_02/342291131" TargetMode="External" /><Relationship Id="rId3" Type="http://schemas.openxmlformats.org/officeDocument/2006/relationships/hyperlink" Target="https://podminky.urs.cz/item/CS_URS_2024_02/317351108.R" TargetMode="External" /><Relationship Id="rId4" Type="http://schemas.openxmlformats.org/officeDocument/2006/relationships/hyperlink" Target="https://podminky.urs.cz/item/CS_URS_2025_02/317361821" TargetMode="External" /><Relationship Id="rId5" Type="http://schemas.openxmlformats.org/officeDocument/2006/relationships/hyperlink" Target="https://podminky.urs.cz/item/CS_URS_2025_02/941111121" TargetMode="External" /><Relationship Id="rId6" Type="http://schemas.openxmlformats.org/officeDocument/2006/relationships/hyperlink" Target="https://podminky.urs.cz/item/CS_URS_2025_02/941111221" TargetMode="External" /><Relationship Id="rId7" Type="http://schemas.openxmlformats.org/officeDocument/2006/relationships/hyperlink" Target="https://podminky.urs.cz/item/CS_URS_2025_02/941111821" TargetMode="External" /><Relationship Id="rId8" Type="http://schemas.openxmlformats.org/officeDocument/2006/relationships/hyperlink" Target="https://podminky.urs.cz/item/CS_URS_2025_02/944511111" TargetMode="External" /><Relationship Id="rId9" Type="http://schemas.openxmlformats.org/officeDocument/2006/relationships/hyperlink" Target="https://podminky.urs.cz/item/CS_URS_2025_02/944511211" TargetMode="External" /><Relationship Id="rId10" Type="http://schemas.openxmlformats.org/officeDocument/2006/relationships/hyperlink" Target="https://podminky.urs.cz/item/CS_URS_2025_02/944511811" TargetMode="External" /><Relationship Id="rId11" Type="http://schemas.openxmlformats.org/officeDocument/2006/relationships/hyperlink" Target="https://podminky.urs.cz/item/CS_URS_2025_02/949101111" TargetMode="External" /><Relationship Id="rId12" Type="http://schemas.openxmlformats.org/officeDocument/2006/relationships/hyperlink" Target="https://podminky.urs.cz/item/CS_URS_2025_02/993111111" TargetMode="External" /><Relationship Id="rId13" Type="http://schemas.openxmlformats.org/officeDocument/2006/relationships/hyperlink" Target="https://podminky.urs.cz/item/CS_URS_2025_02/993111119" TargetMode="External" /><Relationship Id="rId14" Type="http://schemas.openxmlformats.org/officeDocument/2006/relationships/hyperlink" Target="https://podminky.urs.cz/item/CS_URS_2025_02/998011002" TargetMode="External" /><Relationship Id="rId15" Type="http://schemas.openxmlformats.org/officeDocument/2006/relationships/hyperlink" Target="https://podminky.urs.cz/item/CS_URS_2025_02/763111316" TargetMode="External" /><Relationship Id="rId16" Type="http://schemas.openxmlformats.org/officeDocument/2006/relationships/hyperlink" Target="https://podminky.urs.cz/item/CS_URS_2025_02/763111336" TargetMode="External" /><Relationship Id="rId17" Type="http://schemas.openxmlformats.org/officeDocument/2006/relationships/hyperlink" Target="https://podminky.urs.cz/item/CS_URS_2025_02/763111447" TargetMode="External" /><Relationship Id="rId18" Type="http://schemas.openxmlformats.org/officeDocument/2006/relationships/hyperlink" Target="https://podminky.urs.cz/item/CS_URS_2025_02/763111717" TargetMode="External" /><Relationship Id="rId19" Type="http://schemas.openxmlformats.org/officeDocument/2006/relationships/hyperlink" Target="https://podminky.urs.cz/item/CS_URS_2025_02/763111741" TargetMode="External" /><Relationship Id="rId20" Type="http://schemas.openxmlformats.org/officeDocument/2006/relationships/hyperlink" Target="https://podminky.urs.cz/item/CS_URS_2025_02/763111771" TargetMode="External" /><Relationship Id="rId21" Type="http://schemas.openxmlformats.org/officeDocument/2006/relationships/hyperlink" Target="https://podminky.urs.cz/item/CS_URS_2025_02/763112315" TargetMode="External" /><Relationship Id="rId22" Type="http://schemas.openxmlformats.org/officeDocument/2006/relationships/hyperlink" Target="https://podminky.urs.cz/item/CS_URS_2025_02/763121426" TargetMode="External" /><Relationship Id="rId23" Type="http://schemas.openxmlformats.org/officeDocument/2006/relationships/hyperlink" Target="https://podminky.urs.cz/item/CS_URS_2025_02/763121714" TargetMode="External" /><Relationship Id="rId24" Type="http://schemas.openxmlformats.org/officeDocument/2006/relationships/hyperlink" Target="https://podminky.urs.cz/item/CS_URS_2025_02/763121751" TargetMode="External" /><Relationship Id="rId25" Type="http://schemas.openxmlformats.org/officeDocument/2006/relationships/hyperlink" Target="https://podminky.urs.cz/item/CS_URS_2025_02/763121761" TargetMode="External" /><Relationship Id="rId26" Type="http://schemas.openxmlformats.org/officeDocument/2006/relationships/hyperlink" Target="https://podminky.urs.cz/item/CS_URS_2025_02/763411115" TargetMode="External" /><Relationship Id="rId27" Type="http://schemas.openxmlformats.org/officeDocument/2006/relationships/hyperlink" Target="https://podminky.urs.cz/item/CS_URS_2025_02/763411125" TargetMode="External" /><Relationship Id="rId28" Type="http://schemas.openxmlformats.org/officeDocument/2006/relationships/hyperlink" Target="https://podminky.urs.cz/item/CS_URS_2025_02/998763331" TargetMode="External" /><Relationship Id="rId29" Type="http://schemas.openxmlformats.org/officeDocument/2006/relationships/hyperlink" Target="https://podminky.urs.cz/item/CS_URS_2025_02/767995115" TargetMode="External" /><Relationship Id="rId30" Type="http://schemas.openxmlformats.org/officeDocument/2006/relationships/hyperlink" Target="https://podminky.urs.cz/item/CS_URS_2025_02/998767101" TargetMode="External" /><Relationship Id="rId3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11121125" TargetMode="External" /><Relationship Id="rId2" Type="http://schemas.openxmlformats.org/officeDocument/2006/relationships/hyperlink" Target="https://podminky.urs.cz/item/CS_URS_2025_02/411121127" TargetMode="External" /><Relationship Id="rId3" Type="http://schemas.openxmlformats.org/officeDocument/2006/relationships/hyperlink" Target="https://podminky.urs.cz/item/CS_URS_2025_02/411321515" TargetMode="External" /><Relationship Id="rId4" Type="http://schemas.openxmlformats.org/officeDocument/2006/relationships/hyperlink" Target="https://podminky.urs.cz/item/CS_URS_2025_02/998011002" TargetMode="External" /><Relationship Id="rId5" Type="http://schemas.openxmlformats.org/officeDocument/2006/relationships/hyperlink" Target="https://podminky.urs.cz/item/CS_URS_2025_02/763131411" TargetMode="External" /><Relationship Id="rId6" Type="http://schemas.openxmlformats.org/officeDocument/2006/relationships/hyperlink" Target="https://podminky.urs.cz/item/CS_URS_2025_02/763131451" TargetMode="External" /><Relationship Id="rId7" Type="http://schemas.openxmlformats.org/officeDocument/2006/relationships/hyperlink" Target="https://podminky.urs.cz/item/CS_URS_2025_02/763131491" TargetMode="External" /><Relationship Id="rId8" Type="http://schemas.openxmlformats.org/officeDocument/2006/relationships/hyperlink" Target="https://podminky.urs.cz/item/CS_URS_2025_02/763131714" TargetMode="External" /><Relationship Id="rId9" Type="http://schemas.openxmlformats.org/officeDocument/2006/relationships/hyperlink" Target="https://podminky.urs.cz/item/CS_URS_2025_02/763131751" TargetMode="External" /><Relationship Id="rId10" Type="http://schemas.openxmlformats.org/officeDocument/2006/relationships/hyperlink" Target="https://podminky.urs.cz/item/CS_URS_2025_02/763131761" TargetMode="External" /><Relationship Id="rId11" Type="http://schemas.openxmlformats.org/officeDocument/2006/relationships/hyperlink" Target="https://podminky.urs.cz/item/CS_URS_2025_02/763131771" TargetMode="External" /><Relationship Id="rId12" Type="http://schemas.openxmlformats.org/officeDocument/2006/relationships/hyperlink" Target="https://podminky.urs.cz/item/CS_URS_2025_02/998763331" TargetMode="External" /><Relationship Id="rId1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12311101" TargetMode="External" /><Relationship Id="rId2" Type="http://schemas.openxmlformats.org/officeDocument/2006/relationships/hyperlink" Target="https://podminky.urs.cz/item/CS_URS_2025_02/712341559" TargetMode="External" /><Relationship Id="rId3" Type="http://schemas.openxmlformats.org/officeDocument/2006/relationships/hyperlink" Target="https://podminky.urs.cz/item/CS_URS_2025_02/712363115" TargetMode="External" /><Relationship Id="rId4" Type="http://schemas.openxmlformats.org/officeDocument/2006/relationships/hyperlink" Target="https://podminky.urs.cz/item/CS_URS_2025_02/712363116" TargetMode="External" /><Relationship Id="rId5" Type="http://schemas.openxmlformats.org/officeDocument/2006/relationships/hyperlink" Target="https://podminky.urs.cz/item/CS_URS_2025_02/712391171" TargetMode="External" /><Relationship Id="rId6" Type="http://schemas.openxmlformats.org/officeDocument/2006/relationships/hyperlink" Target="https://podminky.urs.cz/item/CS_URS_2025_02/712391172" TargetMode="External" /><Relationship Id="rId7" Type="http://schemas.openxmlformats.org/officeDocument/2006/relationships/hyperlink" Target="https://podminky.urs.cz/item/CS_URS_2025_02/712771201" TargetMode="External" /><Relationship Id="rId8" Type="http://schemas.openxmlformats.org/officeDocument/2006/relationships/hyperlink" Target="https://podminky.urs.cz/item/CS_URS_2025_02/712771255" TargetMode="External" /><Relationship Id="rId9" Type="http://schemas.openxmlformats.org/officeDocument/2006/relationships/hyperlink" Target="https://podminky.urs.cz/item/CS_URS_2025_02/998712112" TargetMode="External" /><Relationship Id="rId10" Type="http://schemas.openxmlformats.org/officeDocument/2006/relationships/hyperlink" Target="https://podminky.urs.cz/item/CS_URS_2025_02/713141131" TargetMode="External" /><Relationship Id="rId11" Type="http://schemas.openxmlformats.org/officeDocument/2006/relationships/hyperlink" Target="https://podminky.urs.cz/item/CS_URS_2025_02/713141151" TargetMode="External" /><Relationship Id="rId12" Type="http://schemas.openxmlformats.org/officeDocument/2006/relationships/hyperlink" Target="https://podminky.urs.cz/item/CS_URS_2025_02/998713102" TargetMode="External" /><Relationship Id="rId13" Type="http://schemas.openxmlformats.org/officeDocument/2006/relationships/hyperlink" Target="https://podminky.urs.cz/item/CS_URS_2025_02/721233112" TargetMode="External" /><Relationship Id="rId14" Type="http://schemas.openxmlformats.org/officeDocument/2006/relationships/hyperlink" Target="https://podminky.urs.cz/item/CS_URS_2024_02/721233114.R" TargetMode="External" /><Relationship Id="rId15" Type="http://schemas.openxmlformats.org/officeDocument/2006/relationships/hyperlink" Target="https://podminky.urs.cz/item/CS_URS_2025_02/998721122" TargetMode="External" /><Relationship Id="rId16" Type="http://schemas.openxmlformats.org/officeDocument/2006/relationships/hyperlink" Target="https://podminky.urs.cz/item/CS_URS_2025_02/762951003" TargetMode="External" /><Relationship Id="rId17" Type="http://schemas.openxmlformats.org/officeDocument/2006/relationships/hyperlink" Target="https://podminky.urs.cz/item/CS_URS_2025_02/762952014" TargetMode="External" /><Relationship Id="rId18" Type="http://schemas.openxmlformats.org/officeDocument/2006/relationships/hyperlink" Target="https://podminky.urs.cz/item/CS_URS_2025_02/762953002" TargetMode="External" /><Relationship Id="rId19" Type="http://schemas.openxmlformats.org/officeDocument/2006/relationships/hyperlink" Target="https://podminky.urs.cz/item/CS_URS_2025_02/998762121" TargetMode="External" /><Relationship Id="rId20" Type="http://schemas.openxmlformats.org/officeDocument/2006/relationships/hyperlink" Target="https://podminky.urs.cz/item/CS_URS_2025_02/767330112" TargetMode="External" /><Relationship Id="rId21" Type="http://schemas.openxmlformats.org/officeDocument/2006/relationships/hyperlink" Target="https://podminky.urs.cz/item/CS_URS_2025_02/998767122" TargetMode="External" /><Relationship Id="rId2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32441215" TargetMode="External" /><Relationship Id="rId2" Type="http://schemas.openxmlformats.org/officeDocument/2006/relationships/hyperlink" Target="https://podminky.urs.cz/item/CS_URS_2025_02/632441291" TargetMode="External" /><Relationship Id="rId3" Type="http://schemas.openxmlformats.org/officeDocument/2006/relationships/hyperlink" Target="https://podminky.urs.cz/item/CS_URS_2025_02/952902121" TargetMode="External" /><Relationship Id="rId4" Type="http://schemas.openxmlformats.org/officeDocument/2006/relationships/hyperlink" Target="https://podminky.urs.cz/item/CS_URS_2025_02/998018001" TargetMode="External" /><Relationship Id="rId5" Type="http://schemas.openxmlformats.org/officeDocument/2006/relationships/hyperlink" Target="https://podminky.urs.cz/item/CS_URS_2025_02/713121111" TargetMode="External" /><Relationship Id="rId6" Type="http://schemas.openxmlformats.org/officeDocument/2006/relationships/hyperlink" Target="https://podminky.urs.cz/item/CS_URS_2025_02/713191132" TargetMode="External" /><Relationship Id="rId7" Type="http://schemas.openxmlformats.org/officeDocument/2006/relationships/hyperlink" Target="https://podminky.urs.cz/item/CS_URS_2025_02/998713111" TargetMode="External" /><Relationship Id="rId8" Type="http://schemas.openxmlformats.org/officeDocument/2006/relationships/hyperlink" Target="https://podminky.urs.cz/item/CS_URS_2025_02/714183002.1" TargetMode="External" /><Relationship Id="rId9" Type="http://schemas.openxmlformats.org/officeDocument/2006/relationships/hyperlink" Target="https://podminky.urs.cz/item/CS_URS_2025_02/998714121" TargetMode="External" /><Relationship Id="rId10" Type="http://schemas.openxmlformats.org/officeDocument/2006/relationships/hyperlink" Target="https://podminky.urs.cz/item/CS_URS_2025_02/771111011" TargetMode="External" /><Relationship Id="rId11" Type="http://schemas.openxmlformats.org/officeDocument/2006/relationships/hyperlink" Target="https://podminky.urs.cz/item/CS_URS_2025_02/771121011" TargetMode="External" /><Relationship Id="rId12" Type="http://schemas.openxmlformats.org/officeDocument/2006/relationships/hyperlink" Target="https://podminky.urs.cz/item/CS_URS_2025_02/771121021" TargetMode="External" /><Relationship Id="rId13" Type="http://schemas.openxmlformats.org/officeDocument/2006/relationships/hyperlink" Target="https://podminky.urs.cz/item/CS_URS_2025_02/771121031" TargetMode="External" /><Relationship Id="rId14" Type="http://schemas.openxmlformats.org/officeDocument/2006/relationships/hyperlink" Target="https://podminky.urs.cz/item/CS_URS_2025_02/771274113" TargetMode="External" /><Relationship Id="rId15" Type="http://schemas.openxmlformats.org/officeDocument/2006/relationships/hyperlink" Target="https://podminky.urs.cz/item/CS_URS_2025_02/771274232" TargetMode="External" /><Relationship Id="rId16" Type="http://schemas.openxmlformats.org/officeDocument/2006/relationships/hyperlink" Target="https://podminky.urs.cz/item/CS_URS_2025_02/771574415" TargetMode="External" /><Relationship Id="rId17" Type="http://schemas.openxmlformats.org/officeDocument/2006/relationships/hyperlink" Target="https://podminky.urs.cz/item/CS_URS_2025_02/771591112" TargetMode="External" /><Relationship Id="rId18" Type="http://schemas.openxmlformats.org/officeDocument/2006/relationships/hyperlink" Target="https://podminky.urs.cz/item/CS_URS_2025_02/998771111" TargetMode="External" /><Relationship Id="rId19" Type="http://schemas.openxmlformats.org/officeDocument/2006/relationships/hyperlink" Target="https://podminky.urs.cz/item/CS_URS_2025_02/776111311" TargetMode="External" /><Relationship Id="rId20" Type="http://schemas.openxmlformats.org/officeDocument/2006/relationships/hyperlink" Target="https://podminky.urs.cz/item/CS_URS_2025_02/776141112" TargetMode="External" /><Relationship Id="rId21" Type="http://schemas.openxmlformats.org/officeDocument/2006/relationships/hyperlink" Target="https://podminky.urs.cz/item/CS_URS_2025_02/776231111" TargetMode="External" /><Relationship Id="rId22" Type="http://schemas.openxmlformats.org/officeDocument/2006/relationships/hyperlink" Target="https://podminky.urs.cz/item/CS_URS_2025_02/776991121" TargetMode="External" /><Relationship Id="rId23" Type="http://schemas.openxmlformats.org/officeDocument/2006/relationships/hyperlink" Target="https://podminky.urs.cz/item/CS_URS_2025_02/998776112" TargetMode="External" /><Relationship Id="rId2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42942611" TargetMode="External" /><Relationship Id="rId2" Type="http://schemas.openxmlformats.org/officeDocument/2006/relationships/hyperlink" Target="https://podminky.urs.cz/item/CS_URS_2025_02/642942721" TargetMode="External" /><Relationship Id="rId3" Type="http://schemas.openxmlformats.org/officeDocument/2006/relationships/hyperlink" Target="https://podminky.urs.cz/item/CS_URS_2025_02/642945111" TargetMode="External" /><Relationship Id="rId4" Type="http://schemas.openxmlformats.org/officeDocument/2006/relationships/hyperlink" Target="https://podminky.urs.cz/item/CS_URS_2025_02/642945112" TargetMode="External" /><Relationship Id="rId5" Type="http://schemas.openxmlformats.org/officeDocument/2006/relationships/hyperlink" Target="https://podminky.urs.cz/item/CS_URS_2025_02/998018001" TargetMode="External" /><Relationship Id="rId6" Type="http://schemas.openxmlformats.org/officeDocument/2006/relationships/hyperlink" Target="https://podminky.urs.cz/item/CS_URS_2025_02/763181311" TargetMode="External" /><Relationship Id="rId7" Type="http://schemas.openxmlformats.org/officeDocument/2006/relationships/hyperlink" Target="https://podminky.urs.cz/item/CS_URS_2025_02/998763331" TargetMode="External" /><Relationship Id="rId8" Type="http://schemas.openxmlformats.org/officeDocument/2006/relationships/hyperlink" Target="https://podminky.urs.cz/item/CS_URS_2025_02/766660021" TargetMode="External" /><Relationship Id="rId9" Type="http://schemas.openxmlformats.org/officeDocument/2006/relationships/hyperlink" Target="https://podminky.urs.cz/item/CS_URS_2025_02/766660022" TargetMode="External" /><Relationship Id="rId10" Type="http://schemas.openxmlformats.org/officeDocument/2006/relationships/hyperlink" Target="https://podminky.urs.cz/item/CS_URS_2025_02/766660031" TargetMode="External" /><Relationship Id="rId11" Type="http://schemas.openxmlformats.org/officeDocument/2006/relationships/hyperlink" Target="https://podminky.urs.cz/item/CS_URS_2025_02/766660729" TargetMode="External" /><Relationship Id="rId12" Type="http://schemas.openxmlformats.org/officeDocument/2006/relationships/hyperlink" Target="https://podminky.urs.cz/item/CS_URS_2025_02/998766121" TargetMode="External" /><Relationship Id="rId13" Type="http://schemas.openxmlformats.org/officeDocument/2006/relationships/hyperlink" Target="https://podminky.urs.cz/item/CS_URS_2025_02/766660001" TargetMode="External" /><Relationship Id="rId14" Type="http://schemas.openxmlformats.org/officeDocument/2006/relationships/hyperlink" Target="https://podminky.urs.cz/item/CS_URS_2025_02/766660729" TargetMode="External" /><Relationship Id="rId15" Type="http://schemas.openxmlformats.org/officeDocument/2006/relationships/hyperlink" Target="https://podminky.urs.cz/item/CS_URS_2025_02/998766121" TargetMode="External" /><Relationship Id="rId16" Type="http://schemas.openxmlformats.org/officeDocument/2006/relationships/hyperlink" Target="https://podminky.urs.cz/item/CS_URS_2025_02/766660411" TargetMode="External" /><Relationship Id="rId17" Type="http://schemas.openxmlformats.org/officeDocument/2006/relationships/hyperlink" Target="https://podminky.urs.cz/item/CS_URS_2025_02/766660451" TargetMode="External" /><Relationship Id="rId18" Type="http://schemas.openxmlformats.org/officeDocument/2006/relationships/hyperlink" Target="https://podminky.urs.cz/item/CS_URS_2025_02/766660733" TargetMode="External" /><Relationship Id="rId19" Type="http://schemas.openxmlformats.org/officeDocument/2006/relationships/hyperlink" Target="https://podminky.urs.cz/item/CS_URS_2025_02/998766121" TargetMode="External" /><Relationship Id="rId20" Type="http://schemas.openxmlformats.org/officeDocument/2006/relationships/hyperlink" Target="https://podminky.urs.cz/item/CS_URS_2025_02/766622131" TargetMode="External" /><Relationship Id="rId21" Type="http://schemas.openxmlformats.org/officeDocument/2006/relationships/hyperlink" Target="https://podminky.urs.cz/item/CS_URS_2025_02/766622132" TargetMode="External" /><Relationship Id="rId22" Type="http://schemas.openxmlformats.org/officeDocument/2006/relationships/hyperlink" Target="https://podminky.urs.cz/item/CS_URS_2025_02/766622216" TargetMode="External" /><Relationship Id="rId23" Type="http://schemas.openxmlformats.org/officeDocument/2006/relationships/hyperlink" Target="https://podminky.urs.cz/item/CS_URS_2025_02/766694116" TargetMode="External" /><Relationship Id="rId24" Type="http://schemas.openxmlformats.org/officeDocument/2006/relationships/hyperlink" Target="https://podminky.urs.cz/item/CS_URS_2025_02/766691510" TargetMode="External" /><Relationship Id="rId25" Type="http://schemas.openxmlformats.org/officeDocument/2006/relationships/hyperlink" Target="https://podminky.urs.cz/item/CS_URS_2025_02/998766121" TargetMode="External" /><Relationship Id="rId26" Type="http://schemas.openxmlformats.org/officeDocument/2006/relationships/hyperlink" Target="https://podminky.urs.cz/item/CS_URS_2025_02/767651111" TargetMode="External" /><Relationship Id="rId27" Type="http://schemas.openxmlformats.org/officeDocument/2006/relationships/hyperlink" Target="https://podminky.urs.cz/item/CS_URS_2025_02/767651121" TargetMode="External" /><Relationship Id="rId28" Type="http://schemas.openxmlformats.org/officeDocument/2006/relationships/hyperlink" Target="https://podminky.urs.cz/item/CS_URS_2025_02/767651126" TargetMode="External" /><Relationship Id="rId29" Type="http://schemas.openxmlformats.org/officeDocument/2006/relationships/hyperlink" Target="https://podminky.urs.cz/item/CS_URS_2025_02/767651131" TargetMode="External" /><Relationship Id="rId30" Type="http://schemas.openxmlformats.org/officeDocument/2006/relationships/hyperlink" Target="https://podminky.urs.cz/item/CS_URS_2025_02/998767121" TargetMode="External" /><Relationship Id="rId3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33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2025-109-2-B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SK Modřany- provozní budova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Komořanská - 47, Praha 4 - Modřany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23. 7. 2025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25.6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Sportovní klub Modřany,Komořanská 47, Praha 4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>ASLB spol.s.r.o.Fikarova 2157/1, Praha 4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1" t="s">
        <v>71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ROUND(SUM(AG55:AG73),2)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ROUND(SUM(AS55:AS73),2)</f>
        <v>0</v>
      </c>
      <c r="AT54" s="103">
        <f>ROUND(SUM(AV54:AW54),2)</f>
        <v>0</v>
      </c>
      <c r="AU54" s="104">
        <f>ROUND(SUM(AU55:AU73),5)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ROUND(SUM(AZ55:AZ73),2)</f>
        <v>0</v>
      </c>
      <c r="BA54" s="103">
        <f>ROUND(SUM(BA55:BA73),2)</f>
        <v>0</v>
      </c>
      <c r="BB54" s="103">
        <f>ROUND(SUM(BB55:BB73),2)</f>
        <v>0</v>
      </c>
      <c r="BC54" s="103">
        <f>ROUND(SUM(BC55:BC73),2)</f>
        <v>0</v>
      </c>
      <c r="BD54" s="105">
        <f>ROUND(SUM(BD55:BD73),2)</f>
        <v>0</v>
      </c>
      <c r="BE54" s="6"/>
      <c r="BS54" s="106" t="s">
        <v>73</v>
      </c>
      <c r="BT54" s="106" t="s">
        <v>74</v>
      </c>
      <c r="BU54" s="107" t="s">
        <v>75</v>
      </c>
      <c r="BV54" s="106" t="s">
        <v>76</v>
      </c>
      <c r="BW54" s="106" t="s">
        <v>5</v>
      </c>
      <c r="BX54" s="106" t="s">
        <v>77</v>
      </c>
      <c r="CL54" s="106" t="s">
        <v>19</v>
      </c>
    </row>
    <row r="55" s="7" customFormat="1" ht="24.75" customHeight="1">
      <c r="A55" s="108" t="s">
        <v>78</v>
      </c>
      <c r="B55" s="109"/>
      <c r="C55" s="110"/>
      <c r="D55" s="111" t="s">
        <v>79</v>
      </c>
      <c r="E55" s="111"/>
      <c r="F55" s="111"/>
      <c r="G55" s="111"/>
      <c r="H55" s="111"/>
      <c r="I55" s="112"/>
      <c r="J55" s="111" t="s">
        <v>80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'2025-109-2-01 - Přípojky'!J30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81</v>
      </c>
      <c r="AR55" s="115"/>
      <c r="AS55" s="116">
        <v>0</v>
      </c>
      <c r="AT55" s="117">
        <f>ROUND(SUM(AV55:AW55),2)</f>
        <v>0</v>
      </c>
      <c r="AU55" s="118">
        <f>'2025-109-2-01 - Přípojky'!P81</f>
        <v>0</v>
      </c>
      <c r="AV55" s="117">
        <f>'2025-109-2-01 - Přípojky'!J33</f>
        <v>0</v>
      </c>
      <c r="AW55" s="117">
        <f>'2025-109-2-01 - Přípojky'!J34</f>
        <v>0</v>
      </c>
      <c r="AX55" s="117">
        <f>'2025-109-2-01 - Přípojky'!J35</f>
        <v>0</v>
      </c>
      <c r="AY55" s="117">
        <f>'2025-109-2-01 - Přípojky'!J36</f>
        <v>0</v>
      </c>
      <c r="AZ55" s="117">
        <f>'2025-109-2-01 - Přípojky'!F33</f>
        <v>0</v>
      </c>
      <c r="BA55" s="117">
        <f>'2025-109-2-01 - Přípojky'!F34</f>
        <v>0</v>
      </c>
      <c r="BB55" s="117">
        <f>'2025-109-2-01 - Přípojky'!F35</f>
        <v>0</v>
      </c>
      <c r="BC55" s="117">
        <f>'2025-109-2-01 - Přípojky'!F36</f>
        <v>0</v>
      </c>
      <c r="BD55" s="119">
        <f>'2025-109-2-01 - Přípojky'!F37</f>
        <v>0</v>
      </c>
      <c r="BE55" s="7"/>
      <c r="BT55" s="120" t="s">
        <v>82</v>
      </c>
      <c r="BV55" s="120" t="s">
        <v>76</v>
      </c>
      <c r="BW55" s="120" t="s">
        <v>83</v>
      </c>
      <c r="BX55" s="120" t="s">
        <v>5</v>
      </c>
      <c r="CL55" s="120" t="s">
        <v>19</v>
      </c>
      <c r="CM55" s="120" t="s">
        <v>84</v>
      </c>
    </row>
    <row r="56" s="7" customFormat="1" ht="24.75" customHeight="1">
      <c r="A56" s="108" t="s">
        <v>78</v>
      </c>
      <c r="B56" s="109"/>
      <c r="C56" s="110"/>
      <c r="D56" s="111" t="s">
        <v>85</v>
      </c>
      <c r="E56" s="111"/>
      <c r="F56" s="111"/>
      <c r="G56" s="111"/>
      <c r="H56" s="111"/>
      <c r="I56" s="112"/>
      <c r="J56" s="111" t="s">
        <v>86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'2025-109-2-02 - Komunikace'!J30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81</v>
      </c>
      <c r="AR56" s="115"/>
      <c r="AS56" s="116">
        <v>0</v>
      </c>
      <c r="AT56" s="117">
        <f>ROUND(SUM(AV56:AW56),2)</f>
        <v>0</v>
      </c>
      <c r="AU56" s="118">
        <f>'2025-109-2-02 - Komunikace'!P84</f>
        <v>0</v>
      </c>
      <c r="AV56" s="117">
        <f>'2025-109-2-02 - Komunikace'!J33</f>
        <v>0</v>
      </c>
      <c r="AW56" s="117">
        <f>'2025-109-2-02 - Komunikace'!J34</f>
        <v>0</v>
      </c>
      <c r="AX56" s="117">
        <f>'2025-109-2-02 - Komunikace'!J35</f>
        <v>0</v>
      </c>
      <c r="AY56" s="117">
        <f>'2025-109-2-02 - Komunikace'!J36</f>
        <v>0</v>
      </c>
      <c r="AZ56" s="117">
        <f>'2025-109-2-02 - Komunikace'!F33</f>
        <v>0</v>
      </c>
      <c r="BA56" s="117">
        <f>'2025-109-2-02 - Komunikace'!F34</f>
        <v>0</v>
      </c>
      <c r="BB56" s="117">
        <f>'2025-109-2-02 - Komunikace'!F35</f>
        <v>0</v>
      </c>
      <c r="BC56" s="117">
        <f>'2025-109-2-02 - Komunikace'!F36</f>
        <v>0</v>
      </c>
      <c r="BD56" s="119">
        <f>'2025-109-2-02 - Komunikace'!F37</f>
        <v>0</v>
      </c>
      <c r="BE56" s="7"/>
      <c r="BT56" s="120" t="s">
        <v>82</v>
      </c>
      <c r="BV56" s="120" t="s">
        <v>76</v>
      </c>
      <c r="BW56" s="120" t="s">
        <v>87</v>
      </c>
      <c r="BX56" s="120" t="s">
        <v>5</v>
      </c>
      <c r="CL56" s="120" t="s">
        <v>19</v>
      </c>
      <c r="CM56" s="120" t="s">
        <v>84</v>
      </c>
    </row>
    <row r="57" s="7" customFormat="1" ht="24.75" customHeight="1">
      <c r="A57" s="108" t="s">
        <v>78</v>
      </c>
      <c r="B57" s="109"/>
      <c r="C57" s="110"/>
      <c r="D57" s="111" t="s">
        <v>88</v>
      </c>
      <c r="E57" s="111"/>
      <c r="F57" s="111"/>
      <c r="G57" s="111"/>
      <c r="H57" s="111"/>
      <c r="I57" s="112"/>
      <c r="J57" s="111" t="s">
        <v>89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'2025-109-2-03 - Základy'!J30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81</v>
      </c>
      <c r="AR57" s="115"/>
      <c r="AS57" s="116">
        <v>0</v>
      </c>
      <c r="AT57" s="117">
        <f>ROUND(SUM(AV57:AW57),2)</f>
        <v>0</v>
      </c>
      <c r="AU57" s="118">
        <f>'2025-109-2-03 - Základy'!P88</f>
        <v>0</v>
      </c>
      <c r="AV57" s="117">
        <f>'2025-109-2-03 - Základy'!J33</f>
        <v>0</v>
      </c>
      <c r="AW57" s="117">
        <f>'2025-109-2-03 - Základy'!J34</f>
        <v>0</v>
      </c>
      <c r="AX57" s="117">
        <f>'2025-109-2-03 - Základy'!J35</f>
        <v>0</v>
      </c>
      <c r="AY57" s="117">
        <f>'2025-109-2-03 - Základy'!J36</f>
        <v>0</v>
      </c>
      <c r="AZ57" s="117">
        <f>'2025-109-2-03 - Základy'!F33</f>
        <v>0</v>
      </c>
      <c r="BA57" s="117">
        <f>'2025-109-2-03 - Základy'!F34</f>
        <v>0</v>
      </c>
      <c r="BB57" s="117">
        <f>'2025-109-2-03 - Základy'!F35</f>
        <v>0</v>
      </c>
      <c r="BC57" s="117">
        <f>'2025-109-2-03 - Základy'!F36</f>
        <v>0</v>
      </c>
      <c r="BD57" s="119">
        <f>'2025-109-2-03 - Základy'!F37</f>
        <v>0</v>
      </c>
      <c r="BE57" s="7"/>
      <c r="BT57" s="120" t="s">
        <v>82</v>
      </c>
      <c r="BV57" s="120" t="s">
        <v>76</v>
      </c>
      <c r="BW57" s="120" t="s">
        <v>90</v>
      </c>
      <c r="BX57" s="120" t="s">
        <v>5</v>
      </c>
      <c r="CL57" s="120" t="s">
        <v>19</v>
      </c>
      <c r="CM57" s="120" t="s">
        <v>84</v>
      </c>
    </row>
    <row r="58" s="7" customFormat="1" ht="37.5" customHeight="1">
      <c r="A58" s="108" t="s">
        <v>78</v>
      </c>
      <c r="B58" s="109"/>
      <c r="C58" s="110"/>
      <c r="D58" s="111" t="s">
        <v>91</v>
      </c>
      <c r="E58" s="111"/>
      <c r="F58" s="111"/>
      <c r="G58" s="111"/>
      <c r="H58" s="111"/>
      <c r="I58" s="112"/>
      <c r="J58" s="111" t="s">
        <v>92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'2025-109-2B-04 - Svislé k...'!J30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81</v>
      </c>
      <c r="AR58" s="115"/>
      <c r="AS58" s="116">
        <v>0</v>
      </c>
      <c r="AT58" s="117">
        <f>ROUND(SUM(AV58:AW58),2)</f>
        <v>0</v>
      </c>
      <c r="AU58" s="118">
        <f>'2025-109-2B-04 - Svislé k...'!P87</f>
        <v>0</v>
      </c>
      <c r="AV58" s="117">
        <f>'2025-109-2B-04 - Svislé k...'!J33</f>
        <v>0</v>
      </c>
      <c r="AW58" s="117">
        <f>'2025-109-2B-04 - Svislé k...'!J34</f>
        <v>0</v>
      </c>
      <c r="AX58" s="117">
        <f>'2025-109-2B-04 - Svislé k...'!J35</f>
        <v>0</v>
      </c>
      <c r="AY58" s="117">
        <f>'2025-109-2B-04 - Svislé k...'!J36</f>
        <v>0</v>
      </c>
      <c r="AZ58" s="117">
        <f>'2025-109-2B-04 - Svislé k...'!F33</f>
        <v>0</v>
      </c>
      <c r="BA58" s="117">
        <f>'2025-109-2B-04 - Svislé k...'!F34</f>
        <v>0</v>
      </c>
      <c r="BB58" s="117">
        <f>'2025-109-2B-04 - Svislé k...'!F35</f>
        <v>0</v>
      </c>
      <c r="BC58" s="117">
        <f>'2025-109-2B-04 - Svislé k...'!F36</f>
        <v>0</v>
      </c>
      <c r="BD58" s="119">
        <f>'2025-109-2B-04 - Svislé k...'!F37</f>
        <v>0</v>
      </c>
      <c r="BE58" s="7"/>
      <c r="BT58" s="120" t="s">
        <v>82</v>
      </c>
      <c r="BV58" s="120" t="s">
        <v>76</v>
      </c>
      <c r="BW58" s="120" t="s">
        <v>93</v>
      </c>
      <c r="BX58" s="120" t="s">
        <v>5</v>
      </c>
      <c r="CL58" s="120" t="s">
        <v>19</v>
      </c>
      <c r="CM58" s="120" t="s">
        <v>84</v>
      </c>
    </row>
    <row r="59" s="7" customFormat="1" ht="37.5" customHeight="1">
      <c r="A59" s="108" t="s">
        <v>78</v>
      </c>
      <c r="B59" s="109"/>
      <c r="C59" s="110"/>
      <c r="D59" s="111" t="s">
        <v>94</v>
      </c>
      <c r="E59" s="111"/>
      <c r="F59" s="111"/>
      <c r="G59" s="111"/>
      <c r="H59" s="111"/>
      <c r="I59" s="112"/>
      <c r="J59" s="111" t="s">
        <v>95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'2025-109-2B-05 - Vodorovn...'!J30</f>
        <v>0</v>
      </c>
      <c r="AH59" s="112"/>
      <c r="AI59" s="112"/>
      <c r="AJ59" s="112"/>
      <c r="AK59" s="112"/>
      <c r="AL59" s="112"/>
      <c r="AM59" s="112"/>
      <c r="AN59" s="113">
        <f>SUM(AG59,AT59)</f>
        <v>0</v>
      </c>
      <c r="AO59" s="112"/>
      <c r="AP59" s="112"/>
      <c r="AQ59" s="114" t="s">
        <v>81</v>
      </c>
      <c r="AR59" s="115"/>
      <c r="AS59" s="116">
        <v>0</v>
      </c>
      <c r="AT59" s="117">
        <f>ROUND(SUM(AV59:AW59),2)</f>
        <v>0</v>
      </c>
      <c r="AU59" s="118">
        <f>'2025-109-2B-05 - Vodorovn...'!P85</f>
        <v>0</v>
      </c>
      <c r="AV59" s="117">
        <f>'2025-109-2B-05 - Vodorovn...'!J33</f>
        <v>0</v>
      </c>
      <c r="AW59" s="117">
        <f>'2025-109-2B-05 - Vodorovn...'!J34</f>
        <v>0</v>
      </c>
      <c r="AX59" s="117">
        <f>'2025-109-2B-05 - Vodorovn...'!J35</f>
        <v>0</v>
      </c>
      <c r="AY59" s="117">
        <f>'2025-109-2B-05 - Vodorovn...'!J36</f>
        <v>0</v>
      </c>
      <c r="AZ59" s="117">
        <f>'2025-109-2B-05 - Vodorovn...'!F33</f>
        <v>0</v>
      </c>
      <c r="BA59" s="117">
        <f>'2025-109-2B-05 - Vodorovn...'!F34</f>
        <v>0</v>
      </c>
      <c r="BB59" s="117">
        <f>'2025-109-2B-05 - Vodorovn...'!F35</f>
        <v>0</v>
      </c>
      <c r="BC59" s="117">
        <f>'2025-109-2B-05 - Vodorovn...'!F36</f>
        <v>0</v>
      </c>
      <c r="BD59" s="119">
        <f>'2025-109-2B-05 - Vodorovn...'!F37</f>
        <v>0</v>
      </c>
      <c r="BE59" s="7"/>
      <c r="BT59" s="120" t="s">
        <v>82</v>
      </c>
      <c r="BV59" s="120" t="s">
        <v>76</v>
      </c>
      <c r="BW59" s="120" t="s">
        <v>96</v>
      </c>
      <c r="BX59" s="120" t="s">
        <v>5</v>
      </c>
      <c r="CL59" s="120" t="s">
        <v>19</v>
      </c>
      <c r="CM59" s="120" t="s">
        <v>84</v>
      </c>
    </row>
    <row r="60" s="7" customFormat="1" ht="24.75" customHeight="1">
      <c r="A60" s="108" t="s">
        <v>78</v>
      </c>
      <c r="B60" s="109"/>
      <c r="C60" s="110"/>
      <c r="D60" s="111" t="s">
        <v>97</v>
      </c>
      <c r="E60" s="111"/>
      <c r="F60" s="111"/>
      <c r="G60" s="111"/>
      <c r="H60" s="111"/>
      <c r="I60" s="112"/>
      <c r="J60" s="111" t="s">
        <v>98</v>
      </c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3">
        <f>'2025-109-2-06 - Střechy'!J30</f>
        <v>0</v>
      </c>
      <c r="AH60" s="112"/>
      <c r="AI60" s="112"/>
      <c r="AJ60" s="112"/>
      <c r="AK60" s="112"/>
      <c r="AL60" s="112"/>
      <c r="AM60" s="112"/>
      <c r="AN60" s="113">
        <f>SUM(AG60,AT60)</f>
        <v>0</v>
      </c>
      <c r="AO60" s="112"/>
      <c r="AP60" s="112"/>
      <c r="AQ60" s="114" t="s">
        <v>81</v>
      </c>
      <c r="AR60" s="115"/>
      <c r="AS60" s="116">
        <v>0</v>
      </c>
      <c r="AT60" s="117">
        <f>ROUND(SUM(AV60:AW60),2)</f>
        <v>0</v>
      </c>
      <c r="AU60" s="118">
        <f>'2025-109-2-06 - Střechy'!P85</f>
        <v>0</v>
      </c>
      <c r="AV60" s="117">
        <f>'2025-109-2-06 - Střechy'!J33</f>
        <v>0</v>
      </c>
      <c r="AW60" s="117">
        <f>'2025-109-2-06 - Střechy'!J34</f>
        <v>0</v>
      </c>
      <c r="AX60" s="117">
        <f>'2025-109-2-06 - Střechy'!J35</f>
        <v>0</v>
      </c>
      <c r="AY60" s="117">
        <f>'2025-109-2-06 - Střechy'!J36</f>
        <v>0</v>
      </c>
      <c r="AZ60" s="117">
        <f>'2025-109-2-06 - Střechy'!F33</f>
        <v>0</v>
      </c>
      <c r="BA60" s="117">
        <f>'2025-109-2-06 - Střechy'!F34</f>
        <v>0</v>
      </c>
      <c r="BB60" s="117">
        <f>'2025-109-2-06 - Střechy'!F35</f>
        <v>0</v>
      </c>
      <c r="BC60" s="117">
        <f>'2025-109-2-06 - Střechy'!F36</f>
        <v>0</v>
      </c>
      <c r="BD60" s="119">
        <f>'2025-109-2-06 - Střechy'!F37</f>
        <v>0</v>
      </c>
      <c r="BE60" s="7"/>
      <c r="BT60" s="120" t="s">
        <v>82</v>
      </c>
      <c r="BV60" s="120" t="s">
        <v>76</v>
      </c>
      <c r="BW60" s="120" t="s">
        <v>99</v>
      </c>
      <c r="BX60" s="120" t="s">
        <v>5</v>
      </c>
      <c r="CL60" s="120" t="s">
        <v>19</v>
      </c>
      <c r="CM60" s="120" t="s">
        <v>84</v>
      </c>
    </row>
    <row r="61" s="7" customFormat="1" ht="37.5" customHeight="1">
      <c r="A61" s="108" t="s">
        <v>78</v>
      </c>
      <c r="B61" s="109"/>
      <c r="C61" s="110"/>
      <c r="D61" s="111" t="s">
        <v>100</v>
      </c>
      <c r="E61" s="111"/>
      <c r="F61" s="111"/>
      <c r="G61" s="111"/>
      <c r="H61" s="111"/>
      <c r="I61" s="112"/>
      <c r="J61" s="111" t="s">
        <v>101</v>
      </c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3">
        <f>'2025-109-2B-07 - Podlahy'!J30</f>
        <v>0</v>
      </c>
      <c r="AH61" s="112"/>
      <c r="AI61" s="112"/>
      <c r="AJ61" s="112"/>
      <c r="AK61" s="112"/>
      <c r="AL61" s="112"/>
      <c r="AM61" s="112"/>
      <c r="AN61" s="113">
        <f>SUM(AG61,AT61)</f>
        <v>0</v>
      </c>
      <c r="AO61" s="112"/>
      <c r="AP61" s="112"/>
      <c r="AQ61" s="114" t="s">
        <v>81</v>
      </c>
      <c r="AR61" s="115"/>
      <c r="AS61" s="116">
        <v>0</v>
      </c>
      <c r="AT61" s="117">
        <f>ROUND(SUM(AV61:AW61),2)</f>
        <v>0</v>
      </c>
      <c r="AU61" s="118">
        <f>'2025-109-2B-07 - Podlahy'!P88</f>
        <v>0</v>
      </c>
      <c r="AV61" s="117">
        <f>'2025-109-2B-07 - Podlahy'!J33</f>
        <v>0</v>
      </c>
      <c r="AW61" s="117">
        <f>'2025-109-2B-07 - Podlahy'!J34</f>
        <v>0</v>
      </c>
      <c r="AX61" s="117">
        <f>'2025-109-2B-07 - Podlahy'!J35</f>
        <v>0</v>
      </c>
      <c r="AY61" s="117">
        <f>'2025-109-2B-07 - Podlahy'!J36</f>
        <v>0</v>
      </c>
      <c r="AZ61" s="117">
        <f>'2025-109-2B-07 - Podlahy'!F33</f>
        <v>0</v>
      </c>
      <c r="BA61" s="117">
        <f>'2025-109-2B-07 - Podlahy'!F34</f>
        <v>0</v>
      </c>
      <c r="BB61" s="117">
        <f>'2025-109-2B-07 - Podlahy'!F35</f>
        <v>0</v>
      </c>
      <c r="BC61" s="117">
        <f>'2025-109-2B-07 - Podlahy'!F36</f>
        <v>0</v>
      </c>
      <c r="BD61" s="119">
        <f>'2025-109-2B-07 - Podlahy'!F37</f>
        <v>0</v>
      </c>
      <c r="BE61" s="7"/>
      <c r="BT61" s="120" t="s">
        <v>82</v>
      </c>
      <c r="BV61" s="120" t="s">
        <v>76</v>
      </c>
      <c r="BW61" s="120" t="s">
        <v>102</v>
      </c>
      <c r="BX61" s="120" t="s">
        <v>5</v>
      </c>
      <c r="CL61" s="120" t="s">
        <v>19</v>
      </c>
      <c r="CM61" s="120" t="s">
        <v>84</v>
      </c>
    </row>
    <row r="62" s="7" customFormat="1" ht="37.5" customHeight="1">
      <c r="A62" s="108" t="s">
        <v>78</v>
      </c>
      <c r="B62" s="109"/>
      <c r="C62" s="110"/>
      <c r="D62" s="111" t="s">
        <v>103</v>
      </c>
      <c r="E62" s="111"/>
      <c r="F62" s="111"/>
      <c r="G62" s="111"/>
      <c r="H62" s="111"/>
      <c r="I62" s="112"/>
      <c r="J62" s="111" t="s">
        <v>104</v>
      </c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3">
        <f>'2025-109-2B-08 - Otvorové...'!J30</f>
        <v>0</v>
      </c>
      <c r="AH62" s="112"/>
      <c r="AI62" s="112"/>
      <c r="AJ62" s="112"/>
      <c r="AK62" s="112"/>
      <c r="AL62" s="112"/>
      <c r="AM62" s="112"/>
      <c r="AN62" s="113">
        <f>SUM(AG62,AT62)</f>
        <v>0</v>
      </c>
      <c r="AO62" s="112"/>
      <c r="AP62" s="112"/>
      <c r="AQ62" s="114" t="s">
        <v>81</v>
      </c>
      <c r="AR62" s="115"/>
      <c r="AS62" s="116">
        <v>0</v>
      </c>
      <c r="AT62" s="117">
        <f>ROUND(SUM(AV62:AW62),2)</f>
        <v>0</v>
      </c>
      <c r="AU62" s="118">
        <f>'2025-109-2B-08 - Otvorové...'!P89</f>
        <v>0</v>
      </c>
      <c r="AV62" s="117">
        <f>'2025-109-2B-08 - Otvorové...'!J33</f>
        <v>0</v>
      </c>
      <c r="AW62" s="117">
        <f>'2025-109-2B-08 - Otvorové...'!J34</f>
        <v>0</v>
      </c>
      <c r="AX62" s="117">
        <f>'2025-109-2B-08 - Otvorové...'!J35</f>
        <v>0</v>
      </c>
      <c r="AY62" s="117">
        <f>'2025-109-2B-08 - Otvorové...'!J36</f>
        <v>0</v>
      </c>
      <c r="AZ62" s="117">
        <f>'2025-109-2B-08 - Otvorové...'!F33</f>
        <v>0</v>
      </c>
      <c r="BA62" s="117">
        <f>'2025-109-2B-08 - Otvorové...'!F34</f>
        <v>0</v>
      </c>
      <c r="BB62" s="117">
        <f>'2025-109-2B-08 - Otvorové...'!F35</f>
        <v>0</v>
      </c>
      <c r="BC62" s="117">
        <f>'2025-109-2B-08 - Otvorové...'!F36</f>
        <v>0</v>
      </c>
      <c r="BD62" s="119">
        <f>'2025-109-2B-08 - Otvorové...'!F37</f>
        <v>0</v>
      </c>
      <c r="BE62" s="7"/>
      <c r="BT62" s="120" t="s">
        <v>82</v>
      </c>
      <c r="BV62" s="120" t="s">
        <v>76</v>
      </c>
      <c r="BW62" s="120" t="s">
        <v>105</v>
      </c>
      <c r="BX62" s="120" t="s">
        <v>5</v>
      </c>
      <c r="CL62" s="120" t="s">
        <v>19</v>
      </c>
      <c r="CM62" s="120" t="s">
        <v>84</v>
      </c>
    </row>
    <row r="63" s="7" customFormat="1" ht="37.5" customHeight="1">
      <c r="A63" s="108" t="s">
        <v>78</v>
      </c>
      <c r="B63" s="109"/>
      <c r="C63" s="110"/>
      <c r="D63" s="111" t="s">
        <v>106</v>
      </c>
      <c r="E63" s="111"/>
      <c r="F63" s="111"/>
      <c r="G63" s="111"/>
      <c r="H63" s="111"/>
      <c r="I63" s="112"/>
      <c r="J63" s="111" t="s">
        <v>107</v>
      </c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3">
        <f>'2025-109-2B-09 - Vnitřní ...'!J30</f>
        <v>0</v>
      </c>
      <c r="AH63" s="112"/>
      <c r="AI63" s="112"/>
      <c r="AJ63" s="112"/>
      <c r="AK63" s="112"/>
      <c r="AL63" s="112"/>
      <c r="AM63" s="112"/>
      <c r="AN63" s="113">
        <f>SUM(AG63,AT63)</f>
        <v>0</v>
      </c>
      <c r="AO63" s="112"/>
      <c r="AP63" s="112"/>
      <c r="AQ63" s="114" t="s">
        <v>81</v>
      </c>
      <c r="AR63" s="115"/>
      <c r="AS63" s="116">
        <v>0</v>
      </c>
      <c r="AT63" s="117">
        <f>ROUND(SUM(AV63:AW63),2)</f>
        <v>0</v>
      </c>
      <c r="AU63" s="118">
        <f>'2025-109-2B-09 - Vnitřní ...'!P86</f>
        <v>0</v>
      </c>
      <c r="AV63" s="117">
        <f>'2025-109-2B-09 - Vnitřní ...'!J33</f>
        <v>0</v>
      </c>
      <c r="AW63" s="117">
        <f>'2025-109-2B-09 - Vnitřní ...'!J34</f>
        <v>0</v>
      </c>
      <c r="AX63" s="117">
        <f>'2025-109-2B-09 - Vnitřní ...'!J35</f>
        <v>0</v>
      </c>
      <c r="AY63" s="117">
        <f>'2025-109-2B-09 - Vnitřní ...'!J36</f>
        <v>0</v>
      </c>
      <c r="AZ63" s="117">
        <f>'2025-109-2B-09 - Vnitřní ...'!F33</f>
        <v>0</v>
      </c>
      <c r="BA63" s="117">
        <f>'2025-109-2B-09 - Vnitřní ...'!F34</f>
        <v>0</v>
      </c>
      <c r="BB63" s="117">
        <f>'2025-109-2B-09 - Vnitřní ...'!F35</f>
        <v>0</v>
      </c>
      <c r="BC63" s="117">
        <f>'2025-109-2B-09 - Vnitřní ...'!F36</f>
        <v>0</v>
      </c>
      <c r="BD63" s="119">
        <f>'2025-109-2B-09 - Vnitřní ...'!F37</f>
        <v>0</v>
      </c>
      <c r="BE63" s="7"/>
      <c r="BT63" s="120" t="s">
        <v>82</v>
      </c>
      <c r="BV63" s="120" t="s">
        <v>76</v>
      </c>
      <c r="BW63" s="120" t="s">
        <v>108</v>
      </c>
      <c r="BX63" s="120" t="s">
        <v>5</v>
      </c>
      <c r="CL63" s="120" t="s">
        <v>19</v>
      </c>
      <c r="CM63" s="120" t="s">
        <v>84</v>
      </c>
    </row>
    <row r="64" s="7" customFormat="1" ht="24.75" customHeight="1">
      <c r="A64" s="108" t="s">
        <v>78</v>
      </c>
      <c r="B64" s="109"/>
      <c r="C64" s="110"/>
      <c r="D64" s="111" t="s">
        <v>109</v>
      </c>
      <c r="E64" s="111"/>
      <c r="F64" s="111"/>
      <c r="G64" s="111"/>
      <c r="H64" s="111"/>
      <c r="I64" s="112"/>
      <c r="J64" s="111" t="s">
        <v>110</v>
      </c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3">
        <f>'2025-109-2-10 - Vnější po...'!J30</f>
        <v>0</v>
      </c>
      <c r="AH64" s="112"/>
      <c r="AI64" s="112"/>
      <c r="AJ64" s="112"/>
      <c r="AK64" s="112"/>
      <c r="AL64" s="112"/>
      <c r="AM64" s="112"/>
      <c r="AN64" s="113">
        <f>SUM(AG64,AT64)</f>
        <v>0</v>
      </c>
      <c r="AO64" s="112"/>
      <c r="AP64" s="112"/>
      <c r="AQ64" s="114" t="s">
        <v>81</v>
      </c>
      <c r="AR64" s="115"/>
      <c r="AS64" s="116">
        <v>0</v>
      </c>
      <c r="AT64" s="117">
        <f>ROUND(SUM(AV64:AW64),2)</f>
        <v>0</v>
      </c>
      <c r="AU64" s="118">
        <f>'2025-109-2-10 - Vnější po...'!P85</f>
        <v>0</v>
      </c>
      <c r="AV64" s="117">
        <f>'2025-109-2-10 - Vnější po...'!J33</f>
        <v>0</v>
      </c>
      <c r="AW64" s="117">
        <f>'2025-109-2-10 - Vnější po...'!J34</f>
        <v>0</v>
      </c>
      <c r="AX64" s="117">
        <f>'2025-109-2-10 - Vnější po...'!J35</f>
        <v>0</v>
      </c>
      <c r="AY64" s="117">
        <f>'2025-109-2-10 - Vnější po...'!J36</f>
        <v>0</v>
      </c>
      <c r="AZ64" s="117">
        <f>'2025-109-2-10 - Vnější po...'!F33</f>
        <v>0</v>
      </c>
      <c r="BA64" s="117">
        <f>'2025-109-2-10 - Vnější po...'!F34</f>
        <v>0</v>
      </c>
      <c r="BB64" s="117">
        <f>'2025-109-2-10 - Vnější po...'!F35</f>
        <v>0</v>
      </c>
      <c r="BC64" s="117">
        <f>'2025-109-2-10 - Vnější po...'!F36</f>
        <v>0</v>
      </c>
      <c r="BD64" s="119">
        <f>'2025-109-2-10 - Vnější po...'!F37</f>
        <v>0</v>
      </c>
      <c r="BE64" s="7"/>
      <c r="BT64" s="120" t="s">
        <v>82</v>
      </c>
      <c r="BV64" s="120" t="s">
        <v>76</v>
      </c>
      <c r="BW64" s="120" t="s">
        <v>111</v>
      </c>
      <c r="BX64" s="120" t="s">
        <v>5</v>
      </c>
      <c r="CL64" s="120" t="s">
        <v>19</v>
      </c>
      <c r="CM64" s="120" t="s">
        <v>84</v>
      </c>
    </row>
    <row r="65" s="7" customFormat="1" ht="37.5" customHeight="1">
      <c r="A65" s="108" t="s">
        <v>78</v>
      </c>
      <c r="B65" s="109"/>
      <c r="C65" s="110"/>
      <c r="D65" s="111" t="s">
        <v>112</v>
      </c>
      <c r="E65" s="111"/>
      <c r="F65" s="111"/>
      <c r="G65" s="111"/>
      <c r="H65" s="111"/>
      <c r="I65" s="112"/>
      <c r="J65" s="111" t="s">
        <v>113</v>
      </c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3">
        <f>'2025-109-2B-11 - Zámečnic...'!J30</f>
        <v>0</v>
      </c>
      <c r="AH65" s="112"/>
      <c r="AI65" s="112"/>
      <c r="AJ65" s="112"/>
      <c r="AK65" s="112"/>
      <c r="AL65" s="112"/>
      <c r="AM65" s="112"/>
      <c r="AN65" s="113">
        <f>SUM(AG65,AT65)</f>
        <v>0</v>
      </c>
      <c r="AO65" s="112"/>
      <c r="AP65" s="112"/>
      <c r="AQ65" s="114" t="s">
        <v>81</v>
      </c>
      <c r="AR65" s="115"/>
      <c r="AS65" s="116">
        <v>0</v>
      </c>
      <c r="AT65" s="117">
        <f>ROUND(SUM(AV65:AW65),2)</f>
        <v>0</v>
      </c>
      <c r="AU65" s="118">
        <f>'2025-109-2B-11 - Zámečnic...'!P86</f>
        <v>0</v>
      </c>
      <c r="AV65" s="117">
        <f>'2025-109-2B-11 - Zámečnic...'!J33</f>
        <v>0</v>
      </c>
      <c r="AW65" s="117">
        <f>'2025-109-2B-11 - Zámečnic...'!J34</f>
        <v>0</v>
      </c>
      <c r="AX65" s="117">
        <f>'2025-109-2B-11 - Zámečnic...'!J35</f>
        <v>0</v>
      </c>
      <c r="AY65" s="117">
        <f>'2025-109-2B-11 - Zámečnic...'!J36</f>
        <v>0</v>
      </c>
      <c r="AZ65" s="117">
        <f>'2025-109-2B-11 - Zámečnic...'!F33</f>
        <v>0</v>
      </c>
      <c r="BA65" s="117">
        <f>'2025-109-2B-11 - Zámečnic...'!F34</f>
        <v>0</v>
      </c>
      <c r="BB65" s="117">
        <f>'2025-109-2B-11 - Zámečnic...'!F35</f>
        <v>0</v>
      </c>
      <c r="BC65" s="117">
        <f>'2025-109-2B-11 - Zámečnic...'!F36</f>
        <v>0</v>
      </c>
      <c r="BD65" s="119">
        <f>'2025-109-2B-11 - Zámečnic...'!F37</f>
        <v>0</v>
      </c>
      <c r="BE65" s="7"/>
      <c r="BT65" s="120" t="s">
        <v>82</v>
      </c>
      <c r="BV65" s="120" t="s">
        <v>76</v>
      </c>
      <c r="BW65" s="120" t="s">
        <v>114</v>
      </c>
      <c r="BX65" s="120" t="s">
        <v>5</v>
      </c>
      <c r="CL65" s="120" t="s">
        <v>19</v>
      </c>
      <c r="CM65" s="120" t="s">
        <v>84</v>
      </c>
    </row>
    <row r="66" s="7" customFormat="1" ht="37.5" customHeight="1">
      <c r="A66" s="108" t="s">
        <v>78</v>
      </c>
      <c r="B66" s="109"/>
      <c r="C66" s="110"/>
      <c r="D66" s="111" t="s">
        <v>115</v>
      </c>
      <c r="E66" s="111"/>
      <c r="F66" s="111"/>
      <c r="G66" s="111"/>
      <c r="H66" s="111"/>
      <c r="I66" s="112"/>
      <c r="J66" s="111" t="s">
        <v>116</v>
      </c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3">
        <f>'2025-109-2B-12 - Profese ...'!J30</f>
        <v>0</v>
      </c>
      <c r="AH66" s="112"/>
      <c r="AI66" s="112"/>
      <c r="AJ66" s="112"/>
      <c r="AK66" s="112"/>
      <c r="AL66" s="112"/>
      <c r="AM66" s="112"/>
      <c r="AN66" s="113">
        <f>SUM(AG66,AT66)</f>
        <v>0</v>
      </c>
      <c r="AO66" s="112"/>
      <c r="AP66" s="112"/>
      <c r="AQ66" s="114" t="s">
        <v>81</v>
      </c>
      <c r="AR66" s="115"/>
      <c r="AS66" s="116">
        <v>0</v>
      </c>
      <c r="AT66" s="117">
        <f>ROUND(SUM(AV66:AW66),2)</f>
        <v>0</v>
      </c>
      <c r="AU66" s="118">
        <f>'2025-109-2B-12 - Profese ...'!P102</f>
        <v>0</v>
      </c>
      <c r="AV66" s="117">
        <f>'2025-109-2B-12 - Profese ...'!J33</f>
        <v>0</v>
      </c>
      <c r="AW66" s="117">
        <f>'2025-109-2B-12 - Profese ...'!J34</f>
        <v>0</v>
      </c>
      <c r="AX66" s="117">
        <f>'2025-109-2B-12 - Profese ...'!J35</f>
        <v>0</v>
      </c>
      <c r="AY66" s="117">
        <f>'2025-109-2B-12 - Profese ...'!J36</f>
        <v>0</v>
      </c>
      <c r="AZ66" s="117">
        <f>'2025-109-2B-12 - Profese ...'!F33</f>
        <v>0</v>
      </c>
      <c r="BA66" s="117">
        <f>'2025-109-2B-12 - Profese ...'!F34</f>
        <v>0</v>
      </c>
      <c r="BB66" s="117">
        <f>'2025-109-2B-12 - Profese ...'!F35</f>
        <v>0</v>
      </c>
      <c r="BC66" s="117">
        <f>'2025-109-2B-12 - Profese ...'!F36</f>
        <v>0</v>
      </c>
      <c r="BD66" s="119">
        <f>'2025-109-2B-12 - Profese ...'!F37</f>
        <v>0</v>
      </c>
      <c r="BE66" s="7"/>
      <c r="BT66" s="120" t="s">
        <v>82</v>
      </c>
      <c r="BV66" s="120" t="s">
        <v>76</v>
      </c>
      <c r="BW66" s="120" t="s">
        <v>117</v>
      </c>
      <c r="BX66" s="120" t="s">
        <v>5</v>
      </c>
      <c r="CL66" s="120" t="s">
        <v>19</v>
      </c>
      <c r="CM66" s="120" t="s">
        <v>84</v>
      </c>
    </row>
    <row r="67" s="7" customFormat="1" ht="37.5" customHeight="1">
      <c r="A67" s="108" t="s">
        <v>78</v>
      </c>
      <c r="B67" s="109"/>
      <c r="C67" s="110"/>
      <c r="D67" s="111" t="s">
        <v>118</v>
      </c>
      <c r="E67" s="111"/>
      <c r="F67" s="111"/>
      <c r="G67" s="111"/>
      <c r="H67" s="111"/>
      <c r="I67" s="112"/>
      <c r="J67" s="111" t="s">
        <v>119</v>
      </c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3">
        <f>'2025-109-2B-13 - Profese ...'!J30</f>
        <v>0</v>
      </c>
      <c r="AH67" s="112"/>
      <c r="AI67" s="112"/>
      <c r="AJ67" s="112"/>
      <c r="AK67" s="112"/>
      <c r="AL67" s="112"/>
      <c r="AM67" s="112"/>
      <c r="AN67" s="113">
        <f>SUM(AG67,AT67)</f>
        <v>0</v>
      </c>
      <c r="AO67" s="112"/>
      <c r="AP67" s="112"/>
      <c r="AQ67" s="114" t="s">
        <v>81</v>
      </c>
      <c r="AR67" s="115"/>
      <c r="AS67" s="116">
        <v>0</v>
      </c>
      <c r="AT67" s="117">
        <f>ROUND(SUM(AV67:AW67),2)</f>
        <v>0</v>
      </c>
      <c r="AU67" s="118">
        <f>'2025-109-2B-13 - Profese ...'!P100</f>
        <v>0</v>
      </c>
      <c r="AV67" s="117">
        <f>'2025-109-2B-13 - Profese ...'!J33</f>
        <v>0</v>
      </c>
      <c r="AW67" s="117">
        <f>'2025-109-2B-13 - Profese ...'!J34</f>
        <v>0</v>
      </c>
      <c r="AX67" s="117">
        <f>'2025-109-2B-13 - Profese ...'!J35</f>
        <v>0</v>
      </c>
      <c r="AY67" s="117">
        <f>'2025-109-2B-13 - Profese ...'!J36</f>
        <v>0</v>
      </c>
      <c r="AZ67" s="117">
        <f>'2025-109-2B-13 - Profese ...'!F33</f>
        <v>0</v>
      </c>
      <c r="BA67" s="117">
        <f>'2025-109-2B-13 - Profese ...'!F34</f>
        <v>0</v>
      </c>
      <c r="BB67" s="117">
        <f>'2025-109-2B-13 - Profese ...'!F35</f>
        <v>0</v>
      </c>
      <c r="BC67" s="117">
        <f>'2025-109-2B-13 - Profese ...'!F36</f>
        <v>0</v>
      </c>
      <c r="BD67" s="119">
        <f>'2025-109-2B-13 - Profese ...'!F37</f>
        <v>0</v>
      </c>
      <c r="BE67" s="7"/>
      <c r="BT67" s="120" t="s">
        <v>82</v>
      </c>
      <c r="BV67" s="120" t="s">
        <v>76</v>
      </c>
      <c r="BW67" s="120" t="s">
        <v>120</v>
      </c>
      <c r="BX67" s="120" t="s">
        <v>5</v>
      </c>
      <c r="CL67" s="120" t="s">
        <v>19</v>
      </c>
      <c r="CM67" s="120" t="s">
        <v>84</v>
      </c>
    </row>
    <row r="68" s="7" customFormat="1" ht="37.5" customHeight="1">
      <c r="A68" s="108" t="s">
        <v>78</v>
      </c>
      <c r="B68" s="109"/>
      <c r="C68" s="110"/>
      <c r="D68" s="111" t="s">
        <v>121</v>
      </c>
      <c r="E68" s="111"/>
      <c r="F68" s="111"/>
      <c r="G68" s="111"/>
      <c r="H68" s="111"/>
      <c r="I68" s="112"/>
      <c r="J68" s="111" t="s">
        <v>122</v>
      </c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B68" s="111"/>
      <c r="AC68" s="111"/>
      <c r="AD68" s="111"/>
      <c r="AE68" s="111"/>
      <c r="AF68" s="111"/>
      <c r="AG68" s="113">
        <f>'2025-109-2B-14 - Profese ...'!J30</f>
        <v>0</v>
      </c>
      <c r="AH68" s="112"/>
      <c r="AI68" s="112"/>
      <c r="AJ68" s="112"/>
      <c r="AK68" s="112"/>
      <c r="AL68" s="112"/>
      <c r="AM68" s="112"/>
      <c r="AN68" s="113">
        <f>SUM(AG68,AT68)</f>
        <v>0</v>
      </c>
      <c r="AO68" s="112"/>
      <c r="AP68" s="112"/>
      <c r="AQ68" s="114" t="s">
        <v>81</v>
      </c>
      <c r="AR68" s="115"/>
      <c r="AS68" s="116">
        <v>0</v>
      </c>
      <c r="AT68" s="117">
        <f>ROUND(SUM(AV68:AW68),2)</f>
        <v>0</v>
      </c>
      <c r="AU68" s="118">
        <f>'2025-109-2B-14 - Profese ...'!P82</f>
        <v>0</v>
      </c>
      <c r="AV68" s="117">
        <f>'2025-109-2B-14 - Profese ...'!J33</f>
        <v>0</v>
      </c>
      <c r="AW68" s="117">
        <f>'2025-109-2B-14 - Profese ...'!J34</f>
        <v>0</v>
      </c>
      <c r="AX68" s="117">
        <f>'2025-109-2B-14 - Profese ...'!J35</f>
        <v>0</v>
      </c>
      <c r="AY68" s="117">
        <f>'2025-109-2B-14 - Profese ...'!J36</f>
        <v>0</v>
      </c>
      <c r="AZ68" s="117">
        <f>'2025-109-2B-14 - Profese ...'!F33</f>
        <v>0</v>
      </c>
      <c r="BA68" s="117">
        <f>'2025-109-2B-14 - Profese ...'!F34</f>
        <v>0</v>
      </c>
      <c r="BB68" s="117">
        <f>'2025-109-2B-14 - Profese ...'!F35</f>
        <v>0</v>
      </c>
      <c r="BC68" s="117">
        <f>'2025-109-2B-14 - Profese ...'!F36</f>
        <v>0</v>
      </c>
      <c r="BD68" s="119">
        <f>'2025-109-2B-14 - Profese ...'!F37</f>
        <v>0</v>
      </c>
      <c r="BE68" s="7"/>
      <c r="BT68" s="120" t="s">
        <v>82</v>
      </c>
      <c r="BV68" s="120" t="s">
        <v>76</v>
      </c>
      <c r="BW68" s="120" t="s">
        <v>123</v>
      </c>
      <c r="BX68" s="120" t="s">
        <v>5</v>
      </c>
      <c r="CL68" s="120" t="s">
        <v>19</v>
      </c>
      <c r="CM68" s="120" t="s">
        <v>84</v>
      </c>
    </row>
    <row r="69" s="7" customFormat="1" ht="37.5" customHeight="1">
      <c r="A69" s="108" t="s">
        <v>78</v>
      </c>
      <c r="B69" s="109"/>
      <c r="C69" s="110"/>
      <c r="D69" s="111" t="s">
        <v>124</v>
      </c>
      <c r="E69" s="111"/>
      <c r="F69" s="111"/>
      <c r="G69" s="111"/>
      <c r="H69" s="111"/>
      <c r="I69" s="112"/>
      <c r="J69" s="111" t="s">
        <v>125</v>
      </c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1"/>
      <c r="AE69" s="111"/>
      <c r="AF69" s="111"/>
      <c r="AG69" s="113">
        <f>'2025-109-2B-15 - Profese ...'!J30</f>
        <v>0</v>
      </c>
      <c r="AH69" s="112"/>
      <c r="AI69" s="112"/>
      <c r="AJ69" s="112"/>
      <c r="AK69" s="112"/>
      <c r="AL69" s="112"/>
      <c r="AM69" s="112"/>
      <c r="AN69" s="113">
        <f>SUM(AG69,AT69)</f>
        <v>0</v>
      </c>
      <c r="AO69" s="112"/>
      <c r="AP69" s="112"/>
      <c r="AQ69" s="114" t="s">
        <v>81</v>
      </c>
      <c r="AR69" s="115"/>
      <c r="AS69" s="116">
        <v>0</v>
      </c>
      <c r="AT69" s="117">
        <f>ROUND(SUM(AV69:AW69),2)</f>
        <v>0</v>
      </c>
      <c r="AU69" s="118">
        <f>'2025-109-2B-15 - Profese ...'!P86</f>
        <v>0</v>
      </c>
      <c r="AV69" s="117">
        <f>'2025-109-2B-15 - Profese ...'!J33</f>
        <v>0</v>
      </c>
      <c r="AW69" s="117">
        <f>'2025-109-2B-15 - Profese ...'!J34</f>
        <v>0</v>
      </c>
      <c r="AX69" s="117">
        <f>'2025-109-2B-15 - Profese ...'!J35</f>
        <v>0</v>
      </c>
      <c r="AY69" s="117">
        <f>'2025-109-2B-15 - Profese ...'!J36</f>
        <v>0</v>
      </c>
      <c r="AZ69" s="117">
        <f>'2025-109-2B-15 - Profese ...'!F33</f>
        <v>0</v>
      </c>
      <c r="BA69" s="117">
        <f>'2025-109-2B-15 - Profese ...'!F34</f>
        <v>0</v>
      </c>
      <c r="BB69" s="117">
        <f>'2025-109-2B-15 - Profese ...'!F35</f>
        <v>0</v>
      </c>
      <c r="BC69" s="117">
        <f>'2025-109-2B-15 - Profese ...'!F36</f>
        <v>0</v>
      </c>
      <c r="BD69" s="119">
        <f>'2025-109-2B-15 - Profese ...'!F37</f>
        <v>0</v>
      </c>
      <c r="BE69" s="7"/>
      <c r="BT69" s="120" t="s">
        <v>82</v>
      </c>
      <c r="BV69" s="120" t="s">
        <v>76</v>
      </c>
      <c r="BW69" s="120" t="s">
        <v>126</v>
      </c>
      <c r="BX69" s="120" t="s">
        <v>5</v>
      </c>
      <c r="CL69" s="120" t="s">
        <v>19</v>
      </c>
      <c r="CM69" s="120" t="s">
        <v>84</v>
      </c>
    </row>
    <row r="70" s="7" customFormat="1" ht="24.75" customHeight="1">
      <c r="A70" s="108" t="s">
        <v>78</v>
      </c>
      <c r="B70" s="109"/>
      <c r="C70" s="110"/>
      <c r="D70" s="111" t="s">
        <v>127</v>
      </c>
      <c r="E70" s="111"/>
      <c r="F70" s="111"/>
      <c r="G70" s="111"/>
      <c r="H70" s="111"/>
      <c r="I70" s="112"/>
      <c r="J70" s="111" t="s">
        <v>128</v>
      </c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3">
        <f>'2025-109-2-16 - Profese -...'!J30</f>
        <v>0</v>
      </c>
      <c r="AH70" s="112"/>
      <c r="AI70" s="112"/>
      <c r="AJ70" s="112"/>
      <c r="AK70" s="112"/>
      <c r="AL70" s="112"/>
      <c r="AM70" s="112"/>
      <c r="AN70" s="113">
        <f>SUM(AG70,AT70)</f>
        <v>0</v>
      </c>
      <c r="AO70" s="112"/>
      <c r="AP70" s="112"/>
      <c r="AQ70" s="114" t="s">
        <v>81</v>
      </c>
      <c r="AR70" s="115"/>
      <c r="AS70" s="116">
        <v>0</v>
      </c>
      <c r="AT70" s="117">
        <f>ROUND(SUM(AV70:AW70),2)</f>
        <v>0</v>
      </c>
      <c r="AU70" s="118">
        <f>'2025-109-2-16 - Profese -...'!P88</f>
        <v>0</v>
      </c>
      <c r="AV70" s="117">
        <f>'2025-109-2-16 - Profese -...'!J33</f>
        <v>0</v>
      </c>
      <c r="AW70" s="117">
        <f>'2025-109-2-16 - Profese -...'!J34</f>
        <v>0</v>
      </c>
      <c r="AX70" s="117">
        <f>'2025-109-2-16 - Profese -...'!J35</f>
        <v>0</v>
      </c>
      <c r="AY70" s="117">
        <f>'2025-109-2-16 - Profese -...'!J36</f>
        <v>0</v>
      </c>
      <c r="AZ70" s="117">
        <f>'2025-109-2-16 - Profese -...'!F33</f>
        <v>0</v>
      </c>
      <c r="BA70" s="117">
        <f>'2025-109-2-16 - Profese -...'!F34</f>
        <v>0</v>
      </c>
      <c r="BB70" s="117">
        <f>'2025-109-2-16 - Profese -...'!F35</f>
        <v>0</v>
      </c>
      <c r="BC70" s="117">
        <f>'2025-109-2-16 - Profese -...'!F36</f>
        <v>0</v>
      </c>
      <c r="BD70" s="119">
        <f>'2025-109-2-16 - Profese -...'!F37</f>
        <v>0</v>
      </c>
      <c r="BE70" s="7"/>
      <c r="BT70" s="120" t="s">
        <v>82</v>
      </c>
      <c r="BV70" s="120" t="s">
        <v>76</v>
      </c>
      <c r="BW70" s="120" t="s">
        <v>129</v>
      </c>
      <c r="BX70" s="120" t="s">
        <v>5</v>
      </c>
      <c r="CL70" s="120" t="s">
        <v>19</v>
      </c>
      <c r="CM70" s="120" t="s">
        <v>84</v>
      </c>
    </row>
    <row r="71" s="7" customFormat="1" ht="24.75" customHeight="1">
      <c r="A71" s="108" t="s">
        <v>78</v>
      </c>
      <c r="B71" s="109"/>
      <c r="C71" s="110"/>
      <c r="D71" s="111" t="s">
        <v>130</v>
      </c>
      <c r="E71" s="111"/>
      <c r="F71" s="111"/>
      <c r="G71" s="111"/>
      <c r="H71" s="111"/>
      <c r="I71" s="112"/>
      <c r="J71" s="111" t="s">
        <v>131</v>
      </c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  <c r="AG71" s="113">
        <f>'2025-109-2-17 - Profese -...'!J30</f>
        <v>0</v>
      </c>
      <c r="AH71" s="112"/>
      <c r="AI71" s="112"/>
      <c r="AJ71" s="112"/>
      <c r="AK71" s="112"/>
      <c r="AL71" s="112"/>
      <c r="AM71" s="112"/>
      <c r="AN71" s="113">
        <f>SUM(AG71,AT71)</f>
        <v>0</v>
      </c>
      <c r="AO71" s="112"/>
      <c r="AP71" s="112"/>
      <c r="AQ71" s="114" t="s">
        <v>81</v>
      </c>
      <c r="AR71" s="115"/>
      <c r="AS71" s="116">
        <v>0</v>
      </c>
      <c r="AT71" s="117">
        <f>ROUND(SUM(AV71:AW71),2)</f>
        <v>0</v>
      </c>
      <c r="AU71" s="118">
        <f>'2025-109-2-17 - Profese -...'!P93</f>
        <v>0</v>
      </c>
      <c r="AV71" s="117">
        <f>'2025-109-2-17 - Profese -...'!J33</f>
        <v>0</v>
      </c>
      <c r="AW71" s="117">
        <f>'2025-109-2-17 - Profese -...'!J34</f>
        <v>0</v>
      </c>
      <c r="AX71" s="117">
        <f>'2025-109-2-17 - Profese -...'!J35</f>
        <v>0</v>
      </c>
      <c r="AY71" s="117">
        <f>'2025-109-2-17 - Profese -...'!J36</f>
        <v>0</v>
      </c>
      <c r="AZ71" s="117">
        <f>'2025-109-2-17 - Profese -...'!F33</f>
        <v>0</v>
      </c>
      <c r="BA71" s="117">
        <f>'2025-109-2-17 - Profese -...'!F34</f>
        <v>0</v>
      </c>
      <c r="BB71" s="117">
        <f>'2025-109-2-17 - Profese -...'!F35</f>
        <v>0</v>
      </c>
      <c r="BC71" s="117">
        <f>'2025-109-2-17 - Profese -...'!F36</f>
        <v>0</v>
      </c>
      <c r="BD71" s="119">
        <f>'2025-109-2-17 - Profese -...'!F37</f>
        <v>0</v>
      </c>
      <c r="BE71" s="7"/>
      <c r="BT71" s="120" t="s">
        <v>82</v>
      </c>
      <c r="BV71" s="120" t="s">
        <v>76</v>
      </c>
      <c r="BW71" s="120" t="s">
        <v>132</v>
      </c>
      <c r="BX71" s="120" t="s">
        <v>5</v>
      </c>
      <c r="CL71" s="120" t="s">
        <v>19</v>
      </c>
      <c r="CM71" s="120" t="s">
        <v>84</v>
      </c>
    </row>
    <row r="72" s="7" customFormat="1" ht="24.75" customHeight="1">
      <c r="A72" s="108" t="s">
        <v>78</v>
      </c>
      <c r="B72" s="109"/>
      <c r="C72" s="110"/>
      <c r="D72" s="111" t="s">
        <v>133</v>
      </c>
      <c r="E72" s="111"/>
      <c r="F72" s="111"/>
      <c r="G72" s="111"/>
      <c r="H72" s="111"/>
      <c r="I72" s="112"/>
      <c r="J72" s="111" t="s">
        <v>134</v>
      </c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3">
        <f>'2025-109-2-18 - Interiéro...'!J30</f>
        <v>0</v>
      </c>
      <c r="AH72" s="112"/>
      <c r="AI72" s="112"/>
      <c r="AJ72" s="112"/>
      <c r="AK72" s="112"/>
      <c r="AL72" s="112"/>
      <c r="AM72" s="112"/>
      <c r="AN72" s="113">
        <f>SUM(AG72,AT72)</f>
        <v>0</v>
      </c>
      <c r="AO72" s="112"/>
      <c r="AP72" s="112"/>
      <c r="AQ72" s="114" t="s">
        <v>81</v>
      </c>
      <c r="AR72" s="115"/>
      <c r="AS72" s="116">
        <v>0</v>
      </c>
      <c r="AT72" s="117">
        <f>ROUND(SUM(AV72:AW72),2)</f>
        <v>0</v>
      </c>
      <c r="AU72" s="118">
        <f>'2025-109-2-18 - Interiéro...'!P86</f>
        <v>0</v>
      </c>
      <c r="AV72" s="117">
        <f>'2025-109-2-18 - Interiéro...'!J33</f>
        <v>0</v>
      </c>
      <c r="AW72" s="117">
        <f>'2025-109-2-18 - Interiéro...'!J34</f>
        <v>0</v>
      </c>
      <c r="AX72" s="117">
        <f>'2025-109-2-18 - Interiéro...'!J35</f>
        <v>0</v>
      </c>
      <c r="AY72" s="117">
        <f>'2025-109-2-18 - Interiéro...'!J36</f>
        <v>0</v>
      </c>
      <c r="AZ72" s="117">
        <f>'2025-109-2-18 - Interiéro...'!F33</f>
        <v>0</v>
      </c>
      <c r="BA72" s="117">
        <f>'2025-109-2-18 - Interiéro...'!F34</f>
        <v>0</v>
      </c>
      <c r="BB72" s="117">
        <f>'2025-109-2-18 - Interiéro...'!F35</f>
        <v>0</v>
      </c>
      <c r="BC72" s="117">
        <f>'2025-109-2-18 - Interiéro...'!F36</f>
        <v>0</v>
      </c>
      <c r="BD72" s="119">
        <f>'2025-109-2-18 - Interiéro...'!F37</f>
        <v>0</v>
      </c>
      <c r="BE72" s="7"/>
      <c r="BT72" s="120" t="s">
        <v>82</v>
      </c>
      <c r="BV72" s="120" t="s">
        <v>76</v>
      </c>
      <c r="BW72" s="120" t="s">
        <v>135</v>
      </c>
      <c r="BX72" s="120" t="s">
        <v>5</v>
      </c>
      <c r="CL72" s="120" t="s">
        <v>19</v>
      </c>
      <c r="CM72" s="120" t="s">
        <v>84</v>
      </c>
    </row>
    <row r="73" s="7" customFormat="1" ht="37.5" customHeight="1">
      <c r="A73" s="108" t="s">
        <v>78</v>
      </c>
      <c r="B73" s="109"/>
      <c r="C73" s="110"/>
      <c r="D73" s="111" t="s">
        <v>136</v>
      </c>
      <c r="E73" s="111"/>
      <c r="F73" s="111"/>
      <c r="G73" s="111"/>
      <c r="H73" s="111"/>
      <c r="I73" s="112"/>
      <c r="J73" s="111" t="s">
        <v>137</v>
      </c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  <c r="AG73" s="113">
        <f>'2025-109-2B-19 - VRN - ve...'!J30</f>
        <v>0</v>
      </c>
      <c r="AH73" s="112"/>
      <c r="AI73" s="112"/>
      <c r="AJ73" s="112"/>
      <c r="AK73" s="112"/>
      <c r="AL73" s="112"/>
      <c r="AM73" s="112"/>
      <c r="AN73" s="113">
        <f>SUM(AG73,AT73)</f>
        <v>0</v>
      </c>
      <c r="AO73" s="112"/>
      <c r="AP73" s="112"/>
      <c r="AQ73" s="114" t="s">
        <v>81</v>
      </c>
      <c r="AR73" s="115"/>
      <c r="AS73" s="121">
        <v>0</v>
      </c>
      <c r="AT73" s="122">
        <f>ROUND(SUM(AV73:AW73),2)</f>
        <v>0</v>
      </c>
      <c r="AU73" s="123">
        <f>'2025-109-2B-19 - VRN - ve...'!P85</f>
        <v>0</v>
      </c>
      <c r="AV73" s="122">
        <f>'2025-109-2B-19 - VRN - ve...'!J33</f>
        <v>0</v>
      </c>
      <c r="AW73" s="122">
        <f>'2025-109-2B-19 - VRN - ve...'!J34</f>
        <v>0</v>
      </c>
      <c r="AX73" s="122">
        <f>'2025-109-2B-19 - VRN - ve...'!J35</f>
        <v>0</v>
      </c>
      <c r="AY73" s="122">
        <f>'2025-109-2B-19 - VRN - ve...'!J36</f>
        <v>0</v>
      </c>
      <c r="AZ73" s="122">
        <f>'2025-109-2B-19 - VRN - ve...'!F33</f>
        <v>0</v>
      </c>
      <c r="BA73" s="122">
        <f>'2025-109-2B-19 - VRN - ve...'!F34</f>
        <v>0</v>
      </c>
      <c r="BB73" s="122">
        <f>'2025-109-2B-19 - VRN - ve...'!F35</f>
        <v>0</v>
      </c>
      <c r="BC73" s="122">
        <f>'2025-109-2B-19 - VRN - ve...'!F36</f>
        <v>0</v>
      </c>
      <c r="BD73" s="124">
        <f>'2025-109-2B-19 - VRN - ve...'!F37</f>
        <v>0</v>
      </c>
      <c r="BE73" s="7"/>
      <c r="BT73" s="120" t="s">
        <v>82</v>
      </c>
      <c r="BV73" s="120" t="s">
        <v>76</v>
      </c>
      <c r="BW73" s="120" t="s">
        <v>138</v>
      </c>
      <c r="BX73" s="120" t="s">
        <v>5</v>
      </c>
      <c r="CL73" s="120" t="s">
        <v>19</v>
      </c>
      <c r="CM73" s="120" t="s">
        <v>84</v>
      </c>
    </row>
    <row r="74" s="2" customFormat="1" ht="30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41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  <row r="75" s="2" customFormat="1" ht="6.96" customHeight="1">
      <c r="A75" s="3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41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</sheetData>
  <sheetProtection sheet="1" formatColumns="0" formatRows="0" objects="1" scenarios="1" spinCount="100000" saltValue="btl6DCj88JSGm/aZ7ssE10vpLQIQYYjRpmJKqzVBRjzu79TsAmnBQd5I1jPl7VxJ9SFHb66dEpSYn2S7oMTefg==" hashValue="c0Nf1mORL5/ovGYlvKidNUqySeY8jmj3gBNUiMep4ETHHCpfMe8PN7JUYNSq23ED2u8DDU5xbEGvNzLRlen8uA==" algorithmName="SHA-512" password="CC35"/>
  <mergeCells count="114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D69:H69"/>
    <mergeCell ref="J69:AF69"/>
    <mergeCell ref="D70:H70"/>
    <mergeCell ref="J70:AF70"/>
    <mergeCell ref="D71:H71"/>
    <mergeCell ref="J71:AF71"/>
    <mergeCell ref="D72:H72"/>
    <mergeCell ref="J72:AF72"/>
    <mergeCell ref="D73:H73"/>
    <mergeCell ref="J73:AF73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N54:AP54"/>
  </mergeCells>
  <hyperlinks>
    <hyperlink ref="A55" location="'2025-109-2-01 - Přípojky'!C2" display="/"/>
    <hyperlink ref="A56" location="'2025-109-2-02 - Komunikace'!C2" display="/"/>
    <hyperlink ref="A57" location="'2025-109-2-03 - Základy'!C2" display="/"/>
    <hyperlink ref="A58" location="'2025-109-2B-04 - Svislé k...'!C2" display="/"/>
    <hyperlink ref="A59" location="'2025-109-2B-05 - Vodorovn...'!C2" display="/"/>
    <hyperlink ref="A60" location="'2025-109-2-06 - Střechy'!C2" display="/"/>
    <hyperlink ref="A61" location="'2025-109-2B-07 - Podlahy'!C2" display="/"/>
    <hyperlink ref="A62" location="'2025-109-2B-08 - Otvorové...'!C2" display="/"/>
    <hyperlink ref="A63" location="'2025-109-2B-09 - Vnitřní ...'!C2" display="/"/>
    <hyperlink ref="A64" location="'2025-109-2-10 - Vnější po...'!C2" display="/"/>
    <hyperlink ref="A65" location="'2025-109-2B-11 - Zámečnic...'!C2" display="/"/>
    <hyperlink ref="A66" location="'2025-109-2B-12 - Profese ...'!C2" display="/"/>
    <hyperlink ref="A67" location="'2025-109-2B-13 - Profese ...'!C2" display="/"/>
    <hyperlink ref="A68" location="'2025-109-2B-14 - Profese ...'!C2" display="/"/>
    <hyperlink ref="A69" location="'2025-109-2B-15 - Profese ...'!C2" display="/"/>
    <hyperlink ref="A70" location="'2025-109-2-16 - Profese -...'!C2" display="/"/>
    <hyperlink ref="A71" location="'2025-109-2-17 - Profese -...'!C2" display="/"/>
    <hyperlink ref="A72" location="'2025-109-2-18 - Interiéro...'!C2" display="/"/>
    <hyperlink ref="A73" location="'2025-109-2B-19 - VRN - v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1312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ROUND(J86,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ROUND((SUM(BE86:BE141)),  2)</f>
        <v>0</v>
      </c>
      <c r="G33" s="35"/>
      <c r="H33" s="35"/>
      <c r="I33" s="145">
        <v>0.20999999999999999</v>
      </c>
      <c r="J33" s="144">
        <f>ROUND(((SUM(BE86:BE141))*I33),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ROUND((SUM(BF86:BF141)),  2)</f>
        <v>0</v>
      </c>
      <c r="G34" s="35"/>
      <c r="H34" s="35"/>
      <c r="I34" s="145">
        <v>0.12</v>
      </c>
      <c r="J34" s="144">
        <f>ROUND(((SUM(BF86:BF141))*I34),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ROUND((SUM(BG86:BG141)),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ROUND((SUM(BH86:BH141)),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ROUND((SUM(BI86:BI141)),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2025-109-2B-09 - Vnitřní povrchy - omítky, obklady, malby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J86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518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959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247</v>
      </c>
      <c r="E62" s="171"/>
      <c r="F62" s="171"/>
      <c r="G62" s="171"/>
      <c r="H62" s="171"/>
      <c r="I62" s="171"/>
      <c r="J62" s="172">
        <f>J91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2"/>
      <c r="C63" s="163"/>
      <c r="D63" s="164" t="s">
        <v>322</v>
      </c>
      <c r="E63" s="165"/>
      <c r="F63" s="165"/>
      <c r="G63" s="165"/>
      <c r="H63" s="165"/>
      <c r="I63" s="165"/>
      <c r="J63" s="166">
        <f>J94</f>
        <v>0</v>
      </c>
      <c r="K63" s="163"/>
      <c r="L63" s="16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68"/>
      <c r="C64" s="169"/>
      <c r="D64" s="170" t="s">
        <v>1313</v>
      </c>
      <c r="E64" s="171"/>
      <c r="F64" s="171"/>
      <c r="G64" s="171"/>
      <c r="H64" s="171"/>
      <c r="I64" s="171"/>
      <c r="J64" s="172">
        <f>J95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1314</v>
      </c>
      <c r="E65" s="171"/>
      <c r="F65" s="171"/>
      <c r="G65" s="171"/>
      <c r="H65" s="171"/>
      <c r="I65" s="171"/>
      <c r="J65" s="172">
        <f>J113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8"/>
      <c r="C66" s="169"/>
      <c r="D66" s="170" t="s">
        <v>1315</v>
      </c>
      <c r="E66" s="171"/>
      <c r="F66" s="171"/>
      <c r="G66" s="171"/>
      <c r="H66" s="171"/>
      <c r="I66" s="171"/>
      <c r="J66" s="172">
        <f>J123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 s="2" customFormat="1" ht="6.96" customHeight="1">
      <c r="A68" s="3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/>
    <row r="70" hidden="1"/>
    <row r="71" hidden="1"/>
    <row r="72" s="2" customFormat="1" ht="6.96" customHeight="1">
      <c r="A72" s="35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4.96" customHeight="1">
      <c r="A73" s="35"/>
      <c r="B73" s="36"/>
      <c r="C73" s="20" t="s">
        <v>149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16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157" t="str">
        <f>E7</f>
        <v>SK Modřany- provozní budova</v>
      </c>
      <c r="F76" s="29"/>
      <c r="G76" s="29"/>
      <c r="H76" s="29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140</v>
      </c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E9</f>
        <v>2025-109-2B-09 - Vnitřní povrchy - omítky, obklady, malby</v>
      </c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F12</f>
        <v>Komořanská - 47, Praha 4 - Modřany</v>
      </c>
      <c r="G80" s="37"/>
      <c r="H80" s="37"/>
      <c r="I80" s="29" t="s">
        <v>23</v>
      </c>
      <c r="J80" s="69" t="str">
        <f>IF(J12="","",J12)</f>
        <v>23. 7. 2025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40.05" customHeight="1">
      <c r="A82" s="35"/>
      <c r="B82" s="36"/>
      <c r="C82" s="29" t="s">
        <v>25</v>
      </c>
      <c r="D82" s="37"/>
      <c r="E82" s="37"/>
      <c r="F82" s="24" t="str">
        <f>E15</f>
        <v>Sportovní klub Modřany,Komořanská 47, Praha 4</v>
      </c>
      <c r="G82" s="37"/>
      <c r="H82" s="37"/>
      <c r="I82" s="29" t="s">
        <v>32</v>
      </c>
      <c r="J82" s="33" t="str">
        <f>E21</f>
        <v>ASLB spol.s.r.o.Fikarova 2157/1, Praha 4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IF(E18="","",E18)</f>
        <v>Vyplň údaj</v>
      </c>
      <c r="G83" s="37"/>
      <c r="H83" s="37"/>
      <c r="I83" s="29" t="s">
        <v>36</v>
      </c>
      <c r="J83" s="33" t="str">
        <f>E24</f>
        <v xml:space="preserve"> 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1" customFormat="1" ht="29.28" customHeight="1">
      <c r="A85" s="174"/>
      <c r="B85" s="175"/>
      <c r="C85" s="176" t="s">
        <v>150</v>
      </c>
      <c r="D85" s="177" t="s">
        <v>59</v>
      </c>
      <c r="E85" s="177" t="s">
        <v>55</v>
      </c>
      <c r="F85" s="177" t="s">
        <v>56</v>
      </c>
      <c r="G85" s="177" t="s">
        <v>151</v>
      </c>
      <c r="H85" s="177" t="s">
        <v>152</v>
      </c>
      <c r="I85" s="177" t="s">
        <v>153</v>
      </c>
      <c r="J85" s="177" t="s">
        <v>145</v>
      </c>
      <c r="K85" s="178" t="s">
        <v>154</v>
      </c>
      <c r="L85" s="179"/>
      <c r="M85" s="89" t="s">
        <v>19</v>
      </c>
      <c r="N85" s="90" t="s">
        <v>44</v>
      </c>
      <c r="O85" s="90" t="s">
        <v>155</v>
      </c>
      <c r="P85" s="90" t="s">
        <v>156</v>
      </c>
      <c r="Q85" s="90" t="s">
        <v>157</v>
      </c>
      <c r="R85" s="90" t="s">
        <v>158</v>
      </c>
      <c r="S85" s="90" t="s">
        <v>159</v>
      </c>
      <c r="T85" s="91" t="s">
        <v>160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5"/>
      <c r="B86" s="36"/>
      <c r="C86" s="96" t="s">
        <v>161</v>
      </c>
      <c r="D86" s="37"/>
      <c r="E86" s="37"/>
      <c r="F86" s="37"/>
      <c r="G86" s="37"/>
      <c r="H86" s="37"/>
      <c r="I86" s="37"/>
      <c r="J86" s="180">
        <f>BK86</f>
        <v>0</v>
      </c>
      <c r="K86" s="37"/>
      <c r="L86" s="41"/>
      <c r="M86" s="92"/>
      <c r="N86" s="181"/>
      <c r="O86" s="93"/>
      <c r="P86" s="182">
        <f>P87+P94</f>
        <v>0</v>
      </c>
      <c r="Q86" s="93"/>
      <c r="R86" s="182">
        <f>R87+R94</f>
        <v>13.788183813999998</v>
      </c>
      <c r="S86" s="93"/>
      <c r="T86" s="183">
        <f>T87+T94</f>
        <v>0.028335599999999999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73</v>
      </c>
      <c r="AU86" s="14" t="s">
        <v>146</v>
      </c>
      <c r="BK86" s="184">
        <f>BK87+BK94</f>
        <v>0</v>
      </c>
    </row>
    <row r="87" s="12" customFormat="1" ht="25.92" customHeight="1">
      <c r="A87" s="12"/>
      <c r="B87" s="185"/>
      <c r="C87" s="186"/>
      <c r="D87" s="187" t="s">
        <v>73</v>
      </c>
      <c r="E87" s="188" t="s">
        <v>162</v>
      </c>
      <c r="F87" s="188" t="s">
        <v>523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P88+P91</f>
        <v>0</v>
      </c>
      <c r="Q87" s="193"/>
      <c r="R87" s="194">
        <f>R88+R91</f>
        <v>0.026421849999999997</v>
      </c>
      <c r="S87" s="193"/>
      <c r="T87" s="195">
        <f>T88+T91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82</v>
      </c>
      <c r="AT87" s="197" t="s">
        <v>73</v>
      </c>
      <c r="AU87" s="197" t="s">
        <v>74</v>
      </c>
      <c r="AY87" s="196" t="s">
        <v>164</v>
      </c>
      <c r="BK87" s="198">
        <f>BK88+BK91</f>
        <v>0</v>
      </c>
    </row>
    <row r="88" s="12" customFormat="1" ht="22.8" customHeight="1">
      <c r="A88" s="12"/>
      <c r="B88" s="185"/>
      <c r="C88" s="186"/>
      <c r="D88" s="187" t="s">
        <v>73</v>
      </c>
      <c r="E88" s="199" t="s">
        <v>973</v>
      </c>
      <c r="F88" s="199" t="s">
        <v>974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SUM(P89:P90)</f>
        <v>0</v>
      </c>
      <c r="Q88" s="193"/>
      <c r="R88" s="194">
        <f>SUM(R89:R90)</f>
        <v>0.026421849999999997</v>
      </c>
      <c r="S88" s="193"/>
      <c r="T88" s="195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82</v>
      </c>
      <c r="AT88" s="197" t="s">
        <v>73</v>
      </c>
      <c r="AU88" s="197" t="s">
        <v>82</v>
      </c>
      <c r="AY88" s="196" t="s">
        <v>164</v>
      </c>
      <c r="BK88" s="198">
        <f>SUM(BK89:BK90)</f>
        <v>0</v>
      </c>
    </row>
    <row r="89" s="2" customFormat="1" ht="24.15" customHeight="1">
      <c r="A89" s="35"/>
      <c r="B89" s="36"/>
      <c r="C89" s="201" t="s">
        <v>82</v>
      </c>
      <c r="D89" s="201" t="s">
        <v>167</v>
      </c>
      <c r="E89" s="202" t="s">
        <v>1316</v>
      </c>
      <c r="F89" s="203" t="s">
        <v>1317</v>
      </c>
      <c r="G89" s="204" t="s">
        <v>170</v>
      </c>
      <c r="H89" s="205">
        <v>754.90999999999997</v>
      </c>
      <c r="I89" s="206"/>
      <c r="J89" s="207">
        <f>ROUND(I89*H89,2)</f>
        <v>0</v>
      </c>
      <c r="K89" s="203" t="s">
        <v>171</v>
      </c>
      <c r="L89" s="41"/>
      <c r="M89" s="208" t="s">
        <v>19</v>
      </c>
      <c r="N89" s="209" t="s">
        <v>45</v>
      </c>
      <c r="O89" s="81"/>
      <c r="P89" s="210">
        <f>O89*H89</f>
        <v>0</v>
      </c>
      <c r="Q89" s="210">
        <v>3.4999999999999997E-05</v>
      </c>
      <c r="R89" s="210">
        <f>Q89*H89</f>
        <v>0.026421849999999997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172</v>
      </c>
      <c r="AT89" s="212" t="s">
        <v>167</v>
      </c>
      <c r="AU89" s="212" t="s">
        <v>84</v>
      </c>
      <c r="AY89" s="14" t="s">
        <v>164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82</v>
      </c>
      <c r="BK89" s="213">
        <f>ROUND(I89*H89,2)</f>
        <v>0</v>
      </c>
      <c r="BL89" s="14" t="s">
        <v>172</v>
      </c>
      <c r="BM89" s="212" t="s">
        <v>1318</v>
      </c>
    </row>
    <row r="90" s="2" customFormat="1">
      <c r="A90" s="35"/>
      <c r="B90" s="36"/>
      <c r="C90" s="37"/>
      <c r="D90" s="214" t="s">
        <v>174</v>
      </c>
      <c r="E90" s="37"/>
      <c r="F90" s="215" t="s">
        <v>1319</v>
      </c>
      <c r="G90" s="37"/>
      <c r="H90" s="37"/>
      <c r="I90" s="216"/>
      <c r="J90" s="37"/>
      <c r="K90" s="37"/>
      <c r="L90" s="41"/>
      <c r="M90" s="217"/>
      <c r="N90" s="218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174</v>
      </c>
      <c r="AU90" s="14" t="s">
        <v>84</v>
      </c>
    </row>
    <row r="91" s="12" customFormat="1" ht="22.8" customHeight="1">
      <c r="A91" s="12"/>
      <c r="B91" s="185"/>
      <c r="C91" s="186"/>
      <c r="D91" s="187" t="s">
        <v>73</v>
      </c>
      <c r="E91" s="199" t="s">
        <v>310</v>
      </c>
      <c r="F91" s="199" t="s">
        <v>311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SUM(P92:P93)</f>
        <v>0</v>
      </c>
      <c r="Q91" s="193"/>
      <c r="R91" s="194">
        <f>SUM(R92:R93)</f>
        <v>0</v>
      </c>
      <c r="S91" s="193"/>
      <c r="T91" s="195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82</v>
      </c>
      <c r="AT91" s="197" t="s">
        <v>73</v>
      </c>
      <c r="AU91" s="197" t="s">
        <v>82</v>
      </c>
      <c r="AY91" s="196" t="s">
        <v>164</v>
      </c>
      <c r="BK91" s="198">
        <f>SUM(BK92:BK93)</f>
        <v>0</v>
      </c>
    </row>
    <row r="92" s="2" customFormat="1" ht="33" customHeight="1">
      <c r="A92" s="35"/>
      <c r="B92" s="36"/>
      <c r="C92" s="201" t="s">
        <v>84</v>
      </c>
      <c r="D92" s="201" t="s">
        <v>167</v>
      </c>
      <c r="E92" s="202" t="s">
        <v>979</v>
      </c>
      <c r="F92" s="203" t="s">
        <v>980</v>
      </c>
      <c r="G92" s="204" t="s">
        <v>203</v>
      </c>
      <c r="H92" s="205">
        <v>0.025999999999999999</v>
      </c>
      <c r="I92" s="206"/>
      <c r="J92" s="207">
        <f>ROUND(I92*H92,2)</f>
        <v>0</v>
      </c>
      <c r="K92" s="203" t="s">
        <v>171</v>
      </c>
      <c r="L92" s="41"/>
      <c r="M92" s="208" t="s">
        <v>19</v>
      </c>
      <c r="N92" s="209" t="s">
        <v>45</v>
      </c>
      <c r="O92" s="81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172</v>
      </c>
      <c r="AT92" s="212" t="s">
        <v>167</v>
      </c>
      <c r="AU92" s="212" t="s">
        <v>84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172</v>
      </c>
      <c r="BM92" s="212" t="s">
        <v>1320</v>
      </c>
    </row>
    <row r="93" s="2" customFormat="1">
      <c r="A93" s="35"/>
      <c r="B93" s="36"/>
      <c r="C93" s="37"/>
      <c r="D93" s="214" t="s">
        <v>174</v>
      </c>
      <c r="E93" s="37"/>
      <c r="F93" s="215" t="s">
        <v>982</v>
      </c>
      <c r="G93" s="37"/>
      <c r="H93" s="37"/>
      <c r="I93" s="216"/>
      <c r="J93" s="37"/>
      <c r="K93" s="37"/>
      <c r="L93" s="41"/>
      <c r="M93" s="217"/>
      <c r="N93" s="218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174</v>
      </c>
      <c r="AU93" s="14" t="s">
        <v>84</v>
      </c>
    </row>
    <row r="94" s="12" customFormat="1" ht="25.92" customHeight="1">
      <c r="A94" s="12"/>
      <c r="B94" s="185"/>
      <c r="C94" s="186"/>
      <c r="D94" s="187" t="s">
        <v>73</v>
      </c>
      <c r="E94" s="188" t="s">
        <v>454</v>
      </c>
      <c r="F94" s="188" t="s">
        <v>455</v>
      </c>
      <c r="G94" s="186"/>
      <c r="H94" s="186"/>
      <c r="I94" s="189"/>
      <c r="J94" s="190">
        <f>BK94</f>
        <v>0</v>
      </c>
      <c r="K94" s="186"/>
      <c r="L94" s="191"/>
      <c r="M94" s="192"/>
      <c r="N94" s="193"/>
      <c r="O94" s="193"/>
      <c r="P94" s="194">
        <f>P95+P113+P123</f>
        <v>0</v>
      </c>
      <c r="Q94" s="193"/>
      <c r="R94" s="194">
        <f>R95+R113+R123</f>
        <v>13.761761963999998</v>
      </c>
      <c r="S94" s="193"/>
      <c r="T94" s="195">
        <f>T95+T113+T123</f>
        <v>0.028335599999999999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6" t="s">
        <v>84</v>
      </c>
      <c r="AT94" s="197" t="s">
        <v>73</v>
      </c>
      <c r="AU94" s="197" t="s">
        <v>74</v>
      </c>
      <c r="AY94" s="196" t="s">
        <v>164</v>
      </c>
      <c r="BK94" s="198">
        <f>BK95+BK113+BK123</f>
        <v>0</v>
      </c>
    </row>
    <row r="95" s="12" customFormat="1" ht="22.8" customHeight="1">
      <c r="A95" s="12"/>
      <c r="B95" s="185"/>
      <c r="C95" s="186"/>
      <c r="D95" s="187" t="s">
        <v>73</v>
      </c>
      <c r="E95" s="199" t="s">
        <v>1321</v>
      </c>
      <c r="F95" s="199" t="s">
        <v>1322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SUM(P96:P112)</f>
        <v>0</v>
      </c>
      <c r="Q95" s="193"/>
      <c r="R95" s="194">
        <f>SUM(R96:R112)</f>
        <v>11.147911111999999</v>
      </c>
      <c r="S95" s="193"/>
      <c r="T95" s="195">
        <f>SUM(T96:T112)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6" t="s">
        <v>84</v>
      </c>
      <c r="AT95" s="197" t="s">
        <v>73</v>
      </c>
      <c r="AU95" s="197" t="s">
        <v>82</v>
      </c>
      <c r="AY95" s="196" t="s">
        <v>164</v>
      </c>
      <c r="BK95" s="198">
        <f>SUM(BK96:BK112)</f>
        <v>0</v>
      </c>
    </row>
    <row r="96" s="2" customFormat="1" ht="16.5" customHeight="1">
      <c r="A96" s="35"/>
      <c r="B96" s="36"/>
      <c r="C96" s="201" t="s">
        <v>181</v>
      </c>
      <c r="D96" s="201" t="s">
        <v>167</v>
      </c>
      <c r="E96" s="202" t="s">
        <v>1323</v>
      </c>
      <c r="F96" s="203" t="s">
        <v>1324</v>
      </c>
      <c r="G96" s="204" t="s">
        <v>170</v>
      </c>
      <c r="H96" s="205">
        <v>175.30000000000001</v>
      </c>
      <c r="I96" s="206"/>
      <c r="J96" s="207">
        <f>ROUND(I96*H96,2)</f>
        <v>0</v>
      </c>
      <c r="K96" s="203" t="s">
        <v>171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292</v>
      </c>
      <c r="AT96" s="212" t="s">
        <v>167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292</v>
      </c>
      <c r="BM96" s="212" t="s">
        <v>1325</v>
      </c>
    </row>
    <row r="97" s="2" customFormat="1">
      <c r="A97" s="35"/>
      <c r="B97" s="36"/>
      <c r="C97" s="37"/>
      <c r="D97" s="214" t="s">
        <v>174</v>
      </c>
      <c r="E97" s="37"/>
      <c r="F97" s="215" t="s">
        <v>1326</v>
      </c>
      <c r="G97" s="37"/>
      <c r="H97" s="37"/>
      <c r="I97" s="216"/>
      <c r="J97" s="37"/>
      <c r="K97" s="37"/>
      <c r="L97" s="41"/>
      <c r="M97" s="217"/>
      <c r="N97" s="218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174</v>
      </c>
      <c r="AU97" s="14" t="s">
        <v>84</v>
      </c>
    </row>
    <row r="98" s="2" customFormat="1" ht="16.5" customHeight="1">
      <c r="A98" s="35"/>
      <c r="B98" s="36"/>
      <c r="C98" s="201" t="s">
        <v>172</v>
      </c>
      <c r="D98" s="201" t="s">
        <v>167</v>
      </c>
      <c r="E98" s="202" t="s">
        <v>1327</v>
      </c>
      <c r="F98" s="203" t="s">
        <v>1328</v>
      </c>
      <c r="G98" s="204" t="s">
        <v>170</v>
      </c>
      <c r="H98" s="205">
        <v>175.30000000000001</v>
      </c>
      <c r="I98" s="206"/>
      <c r="J98" s="207">
        <f>ROUND(I98*H98,2)</f>
        <v>0</v>
      </c>
      <c r="K98" s="203" t="s">
        <v>171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0.00029999999999999997</v>
      </c>
      <c r="R98" s="210">
        <f>Q98*H98</f>
        <v>0.052589999999999998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292</v>
      </c>
      <c r="AT98" s="212" t="s">
        <v>167</v>
      </c>
      <c r="AU98" s="212" t="s">
        <v>84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292</v>
      </c>
      <c r="BM98" s="212" t="s">
        <v>1329</v>
      </c>
    </row>
    <row r="99" s="2" customFormat="1">
      <c r="A99" s="35"/>
      <c r="B99" s="36"/>
      <c r="C99" s="37"/>
      <c r="D99" s="214" t="s">
        <v>174</v>
      </c>
      <c r="E99" s="37"/>
      <c r="F99" s="215" t="s">
        <v>1330</v>
      </c>
      <c r="G99" s="37"/>
      <c r="H99" s="37"/>
      <c r="I99" s="216"/>
      <c r="J99" s="37"/>
      <c r="K99" s="37"/>
      <c r="L99" s="41"/>
      <c r="M99" s="217"/>
      <c r="N99" s="218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174</v>
      </c>
      <c r="AU99" s="14" t="s">
        <v>84</v>
      </c>
    </row>
    <row r="100" s="2" customFormat="1" ht="16.5" customHeight="1">
      <c r="A100" s="35"/>
      <c r="B100" s="36"/>
      <c r="C100" s="201" t="s">
        <v>190</v>
      </c>
      <c r="D100" s="201" t="s">
        <v>167</v>
      </c>
      <c r="E100" s="202" t="s">
        <v>1331</v>
      </c>
      <c r="F100" s="203" t="s">
        <v>1332</v>
      </c>
      <c r="G100" s="204" t="s">
        <v>170</v>
      </c>
      <c r="H100" s="205">
        <v>362.60399999999998</v>
      </c>
      <c r="I100" s="206"/>
      <c r="J100" s="207">
        <f>ROUND(I100*H100,2)</f>
        <v>0</v>
      </c>
      <c r="K100" s="203" t="s">
        <v>171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0.0015</v>
      </c>
      <c r="R100" s="210">
        <f>Q100*H100</f>
        <v>0.543906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292</v>
      </c>
      <c r="AT100" s="212" t="s">
        <v>167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292</v>
      </c>
      <c r="BM100" s="212" t="s">
        <v>1333</v>
      </c>
    </row>
    <row r="101" s="2" customFormat="1">
      <c r="A101" s="35"/>
      <c r="B101" s="36"/>
      <c r="C101" s="37"/>
      <c r="D101" s="214" t="s">
        <v>174</v>
      </c>
      <c r="E101" s="37"/>
      <c r="F101" s="215" t="s">
        <v>1334</v>
      </c>
      <c r="G101" s="37"/>
      <c r="H101" s="37"/>
      <c r="I101" s="216"/>
      <c r="J101" s="37"/>
      <c r="K101" s="37"/>
      <c r="L101" s="41"/>
      <c r="M101" s="217"/>
      <c r="N101" s="218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174</v>
      </c>
      <c r="AU101" s="14" t="s">
        <v>84</v>
      </c>
    </row>
    <row r="102" s="2" customFormat="1" ht="21.75" customHeight="1">
      <c r="A102" s="35"/>
      <c r="B102" s="36"/>
      <c r="C102" s="201" t="s">
        <v>195</v>
      </c>
      <c r="D102" s="201" t="s">
        <v>167</v>
      </c>
      <c r="E102" s="202" t="s">
        <v>1335</v>
      </c>
      <c r="F102" s="203" t="s">
        <v>1336</v>
      </c>
      <c r="G102" s="204" t="s">
        <v>170</v>
      </c>
      <c r="H102" s="205">
        <v>175.30000000000001</v>
      </c>
      <c r="I102" s="206"/>
      <c r="J102" s="207">
        <f>ROUND(I102*H102,2)</f>
        <v>0</v>
      </c>
      <c r="K102" s="203" t="s">
        <v>171</v>
      </c>
      <c r="L102" s="41"/>
      <c r="M102" s="208" t="s">
        <v>19</v>
      </c>
      <c r="N102" s="209" t="s">
        <v>45</v>
      </c>
      <c r="O102" s="81"/>
      <c r="P102" s="210">
        <f>O102*H102</f>
        <v>0</v>
      </c>
      <c r="Q102" s="210">
        <v>0.0044999999999999997</v>
      </c>
      <c r="R102" s="210">
        <f>Q102*H102</f>
        <v>0.78884999999999994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292</v>
      </c>
      <c r="AT102" s="212" t="s">
        <v>167</v>
      </c>
      <c r="AU102" s="212" t="s">
        <v>84</v>
      </c>
      <c r="AY102" s="14" t="s">
        <v>164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82</v>
      </c>
      <c r="BK102" s="213">
        <f>ROUND(I102*H102,2)</f>
        <v>0</v>
      </c>
      <c r="BL102" s="14" t="s">
        <v>292</v>
      </c>
      <c r="BM102" s="212" t="s">
        <v>1337</v>
      </c>
    </row>
    <row r="103" s="2" customFormat="1">
      <c r="A103" s="35"/>
      <c r="B103" s="36"/>
      <c r="C103" s="37"/>
      <c r="D103" s="214" t="s">
        <v>174</v>
      </c>
      <c r="E103" s="37"/>
      <c r="F103" s="215" t="s">
        <v>1338</v>
      </c>
      <c r="G103" s="37"/>
      <c r="H103" s="37"/>
      <c r="I103" s="216"/>
      <c r="J103" s="37"/>
      <c r="K103" s="37"/>
      <c r="L103" s="41"/>
      <c r="M103" s="217"/>
      <c r="N103" s="218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174</v>
      </c>
      <c r="AU103" s="14" t="s">
        <v>84</v>
      </c>
    </row>
    <row r="104" s="2" customFormat="1" ht="21.75" customHeight="1">
      <c r="A104" s="35"/>
      <c r="B104" s="36"/>
      <c r="C104" s="201" t="s">
        <v>200</v>
      </c>
      <c r="D104" s="201" t="s">
        <v>167</v>
      </c>
      <c r="E104" s="202" t="s">
        <v>1339</v>
      </c>
      <c r="F104" s="203" t="s">
        <v>1340</v>
      </c>
      <c r="G104" s="204" t="s">
        <v>170</v>
      </c>
      <c r="H104" s="205">
        <v>362.60399999999998</v>
      </c>
      <c r="I104" s="206"/>
      <c r="J104" s="207">
        <f>ROUND(I104*H104,2)</f>
        <v>0</v>
      </c>
      <c r="K104" s="203" t="s">
        <v>171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0.007548</v>
      </c>
      <c r="R104" s="210">
        <f>Q104*H104</f>
        <v>2.7369349919999997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292</v>
      </c>
      <c r="AT104" s="212" t="s">
        <v>167</v>
      </c>
      <c r="AU104" s="212" t="s">
        <v>84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292</v>
      </c>
      <c r="BM104" s="212" t="s">
        <v>1341</v>
      </c>
    </row>
    <row r="105" s="2" customFormat="1">
      <c r="A105" s="35"/>
      <c r="B105" s="36"/>
      <c r="C105" s="37"/>
      <c r="D105" s="214" t="s">
        <v>174</v>
      </c>
      <c r="E105" s="37"/>
      <c r="F105" s="215" t="s">
        <v>1342</v>
      </c>
      <c r="G105" s="37"/>
      <c r="H105" s="37"/>
      <c r="I105" s="216"/>
      <c r="J105" s="37"/>
      <c r="K105" s="37"/>
      <c r="L105" s="41"/>
      <c r="M105" s="217"/>
      <c r="N105" s="218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174</v>
      </c>
      <c r="AU105" s="14" t="s">
        <v>84</v>
      </c>
    </row>
    <row r="106" s="2" customFormat="1" ht="16.5" customHeight="1">
      <c r="A106" s="35"/>
      <c r="B106" s="36"/>
      <c r="C106" s="219" t="s">
        <v>206</v>
      </c>
      <c r="D106" s="219" t="s">
        <v>232</v>
      </c>
      <c r="E106" s="220" t="s">
        <v>1343</v>
      </c>
      <c r="F106" s="221" t="s">
        <v>1344</v>
      </c>
      <c r="G106" s="222" t="s">
        <v>170</v>
      </c>
      <c r="H106" s="223">
        <v>380.73399999999998</v>
      </c>
      <c r="I106" s="224"/>
      <c r="J106" s="225">
        <f>ROUND(I106*H106,2)</f>
        <v>0</v>
      </c>
      <c r="K106" s="221" t="s">
        <v>171</v>
      </c>
      <c r="L106" s="226"/>
      <c r="M106" s="227" t="s">
        <v>19</v>
      </c>
      <c r="N106" s="228" t="s">
        <v>45</v>
      </c>
      <c r="O106" s="81"/>
      <c r="P106" s="210">
        <f>O106*H106</f>
        <v>0</v>
      </c>
      <c r="Q106" s="210">
        <v>0.018409999999999999</v>
      </c>
      <c r="R106" s="210">
        <f>Q106*H106</f>
        <v>7.0093129399999992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443</v>
      </c>
      <c r="AT106" s="212" t="s">
        <v>232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292</v>
      </c>
      <c r="BM106" s="212" t="s">
        <v>1345</v>
      </c>
    </row>
    <row r="107" s="2" customFormat="1" ht="24.15" customHeight="1">
      <c r="A107" s="35"/>
      <c r="B107" s="36"/>
      <c r="C107" s="201" t="s">
        <v>211</v>
      </c>
      <c r="D107" s="201" t="s">
        <v>167</v>
      </c>
      <c r="E107" s="202" t="s">
        <v>1346</v>
      </c>
      <c r="F107" s="203" t="s">
        <v>1347</v>
      </c>
      <c r="G107" s="204" t="s">
        <v>170</v>
      </c>
      <c r="H107" s="205">
        <v>169.346</v>
      </c>
      <c r="I107" s="206"/>
      <c r="J107" s="207">
        <f>ROUND(I107*H107,2)</f>
        <v>0</v>
      </c>
      <c r="K107" s="203" t="s">
        <v>171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292</v>
      </c>
      <c r="AT107" s="212" t="s">
        <v>167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292</v>
      </c>
      <c r="BM107" s="212" t="s">
        <v>1348</v>
      </c>
    </row>
    <row r="108" s="2" customFormat="1">
      <c r="A108" s="35"/>
      <c r="B108" s="36"/>
      <c r="C108" s="37"/>
      <c r="D108" s="214" t="s">
        <v>174</v>
      </c>
      <c r="E108" s="37"/>
      <c r="F108" s="215" t="s">
        <v>1349</v>
      </c>
      <c r="G108" s="37"/>
      <c r="H108" s="37"/>
      <c r="I108" s="216"/>
      <c r="J108" s="37"/>
      <c r="K108" s="37"/>
      <c r="L108" s="41"/>
      <c r="M108" s="217"/>
      <c r="N108" s="218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174</v>
      </c>
      <c r="AU108" s="14" t="s">
        <v>84</v>
      </c>
    </row>
    <row r="109" s="2" customFormat="1" ht="16.5" customHeight="1">
      <c r="A109" s="35"/>
      <c r="B109" s="36"/>
      <c r="C109" s="201" t="s">
        <v>216</v>
      </c>
      <c r="D109" s="201" t="s">
        <v>167</v>
      </c>
      <c r="E109" s="202" t="s">
        <v>1350</v>
      </c>
      <c r="F109" s="203" t="s">
        <v>1351</v>
      </c>
      <c r="G109" s="204" t="s">
        <v>170</v>
      </c>
      <c r="H109" s="205">
        <v>362.60399999999998</v>
      </c>
      <c r="I109" s="206"/>
      <c r="J109" s="207">
        <f>ROUND(I109*H109,2)</f>
        <v>0</v>
      </c>
      <c r="K109" s="203" t="s">
        <v>171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4.5000000000000003E-05</v>
      </c>
      <c r="R109" s="210">
        <f>Q109*H109</f>
        <v>0.016317180000000001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292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292</v>
      </c>
      <c r="BM109" s="212" t="s">
        <v>1352</v>
      </c>
    </row>
    <row r="110" s="2" customFormat="1">
      <c r="A110" s="35"/>
      <c r="B110" s="36"/>
      <c r="C110" s="37"/>
      <c r="D110" s="214" t="s">
        <v>174</v>
      </c>
      <c r="E110" s="37"/>
      <c r="F110" s="215" t="s">
        <v>1353</v>
      </c>
      <c r="G110" s="37"/>
      <c r="H110" s="37"/>
      <c r="I110" s="216"/>
      <c r="J110" s="37"/>
      <c r="K110" s="37"/>
      <c r="L110" s="41"/>
      <c r="M110" s="217"/>
      <c r="N110" s="218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174</v>
      </c>
      <c r="AU110" s="14" t="s">
        <v>84</v>
      </c>
    </row>
    <row r="111" s="2" customFormat="1" ht="24.15" customHeight="1">
      <c r="A111" s="35"/>
      <c r="B111" s="36"/>
      <c r="C111" s="201" t="s">
        <v>222</v>
      </c>
      <c r="D111" s="201" t="s">
        <v>167</v>
      </c>
      <c r="E111" s="202" t="s">
        <v>1354</v>
      </c>
      <c r="F111" s="203" t="s">
        <v>1355</v>
      </c>
      <c r="G111" s="204" t="s">
        <v>203</v>
      </c>
      <c r="H111" s="205">
        <v>11.148</v>
      </c>
      <c r="I111" s="206"/>
      <c r="J111" s="207">
        <f>ROUND(I111*H111,2)</f>
        <v>0</v>
      </c>
      <c r="K111" s="203" t="s">
        <v>171</v>
      </c>
      <c r="L111" s="41"/>
      <c r="M111" s="208" t="s">
        <v>19</v>
      </c>
      <c r="N111" s="209" t="s">
        <v>45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292</v>
      </c>
      <c r="AT111" s="212" t="s">
        <v>167</v>
      </c>
      <c r="AU111" s="212" t="s">
        <v>84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292</v>
      </c>
      <c r="BM111" s="212" t="s">
        <v>1356</v>
      </c>
    </row>
    <row r="112" s="2" customFormat="1">
      <c r="A112" s="35"/>
      <c r="B112" s="36"/>
      <c r="C112" s="37"/>
      <c r="D112" s="214" t="s">
        <v>174</v>
      </c>
      <c r="E112" s="37"/>
      <c r="F112" s="215" t="s">
        <v>1357</v>
      </c>
      <c r="G112" s="37"/>
      <c r="H112" s="37"/>
      <c r="I112" s="216"/>
      <c r="J112" s="37"/>
      <c r="K112" s="37"/>
      <c r="L112" s="41"/>
      <c r="M112" s="217"/>
      <c r="N112" s="218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174</v>
      </c>
      <c r="AU112" s="14" t="s">
        <v>84</v>
      </c>
    </row>
    <row r="113" s="12" customFormat="1" ht="22.8" customHeight="1">
      <c r="A113" s="12"/>
      <c r="B113" s="185"/>
      <c r="C113" s="186"/>
      <c r="D113" s="187" t="s">
        <v>73</v>
      </c>
      <c r="E113" s="199" t="s">
        <v>1358</v>
      </c>
      <c r="F113" s="199" t="s">
        <v>1359</v>
      </c>
      <c r="G113" s="186"/>
      <c r="H113" s="186"/>
      <c r="I113" s="189"/>
      <c r="J113" s="200">
        <f>BK113</f>
        <v>0</v>
      </c>
      <c r="K113" s="186"/>
      <c r="L113" s="191"/>
      <c r="M113" s="192"/>
      <c r="N113" s="193"/>
      <c r="O113" s="193"/>
      <c r="P113" s="194">
        <f>SUM(P114:P122)</f>
        <v>0</v>
      </c>
      <c r="Q113" s="193"/>
      <c r="R113" s="194">
        <f>SUM(R114:R122)</f>
        <v>2.318568</v>
      </c>
      <c r="S113" s="193"/>
      <c r="T113" s="195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6" t="s">
        <v>84</v>
      </c>
      <c r="AT113" s="197" t="s">
        <v>73</v>
      </c>
      <c r="AU113" s="197" t="s">
        <v>82</v>
      </c>
      <c r="AY113" s="196" t="s">
        <v>164</v>
      </c>
      <c r="BK113" s="198">
        <f>SUM(BK114:BK122)</f>
        <v>0</v>
      </c>
    </row>
    <row r="114" s="2" customFormat="1" ht="16.5" customHeight="1">
      <c r="A114" s="35"/>
      <c r="B114" s="36"/>
      <c r="C114" s="201" t="s">
        <v>8</v>
      </c>
      <c r="D114" s="201" t="s">
        <v>167</v>
      </c>
      <c r="E114" s="202" t="s">
        <v>1360</v>
      </c>
      <c r="F114" s="203" t="s">
        <v>1361</v>
      </c>
      <c r="G114" s="204" t="s">
        <v>170</v>
      </c>
      <c r="H114" s="205">
        <v>439.91000000000002</v>
      </c>
      <c r="I114" s="206"/>
      <c r="J114" s="207">
        <f>ROUND(I114*H114,2)</f>
        <v>0</v>
      </c>
      <c r="K114" s="203" t="s">
        <v>19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292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292</v>
      </c>
      <c r="BM114" s="212" t="s">
        <v>1362</v>
      </c>
    </row>
    <row r="115" s="2" customFormat="1" ht="16.5" customHeight="1">
      <c r="A115" s="35"/>
      <c r="B115" s="36"/>
      <c r="C115" s="201" t="s">
        <v>231</v>
      </c>
      <c r="D115" s="201" t="s">
        <v>167</v>
      </c>
      <c r="E115" s="202" t="s">
        <v>1363</v>
      </c>
      <c r="F115" s="203" t="s">
        <v>1364</v>
      </c>
      <c r="G115" s="204" t="s">
        <v>170</v>
      </c>
      <c r="H115" s="205">
        <v>439.91000000000002</v>
      </c>
      <c r="I115" s="206"/>
      <c r="J115" s="207">
        <f>ROUND(I115*H115,2)</f>
        <v>0</v>
      </c>
      <c r="K115" s="203" t="s">
        <v>171</v>
      </c>
      <c r="L115" s="41"/>
      <c r="M115" s="208" t="s">
        <v>19</v>
      </c>
      <c r="N115" s="209" t="s">
        <v>45</v>
      </c>
      <c r="O115" s="81"/>
      <c r="P115" s="210">
        <f>O115*H115</f>
        <v>0</v>
      </c>
      <c r="Q115" s="210">
        <v>8.0000000000000007E-05</v>
      </c>
      <c r="R115" s="210">
        <f>Q115*H115</f>
        <v>0.035192800000000003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292</v>
      </c>
      <c r="AT115" s="212" t="s">
        <v>167</v>
      </c>
      <c r="AU115" s="212" t="s">
        <v>84</v>
      </c>
      <c r="AY115" s="14" t="s">
        <v>164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82</v>
      </c>
      <c r="BK115" s="213">
        <f>ROUND(I115*H115,2)</f>
        <v>0</v>
      </c>
      <c r="BL115" s="14" t="s">
        <v>292</v>
      </c>
      <c r="BM115" s="212" t="s">
        <v>1365</v>
      </c>
    </row>
    <row r="116" s="2" customFormat="1">
      <c r="A116" s="35"/>
      <c r="B116" s="36"/>
      <c r="C116" s="37"/>
      <c r="D116" s="214" t="s">
        <v>174</v>
      </c>
      <c r="E116" s="37"/>
      <c r="F116" s="215" t="s">
        <v>1366</v>
      </c>
      <c r="G116" s="37"/>
      <c r="H116" s="37"/>
      <c r="I116" s="216"/>
      <c r="J116" s="37"/>
      <c r="K116" s="37"/>
      <c r="L116" s="41"/>
      <c r="M116" s="217"/>
      <c r="N116" s="218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174</v>
      </c>
      <c r="AU116" s="14" t="s">
        <v>84</v>
      </c>
    </row>
    <row r="117" s="2" customFormat="1" ht="21.75" customHeight="1">
      <c r="A117" s="35"/>
      <c r="B117" s="36"/>
      <c r="C117" s="201" t="s">
        <v>236</v>
      </c>
      <c r="D117" s="201" t="s">
        <v>167</v>
      </c>
      <c r="E117" s="202" t="s">
        <v>1367</v>
      </c>
      <c r="F117" s="203" t="s">
        <v>1368</v>
      </c>
      <c r="G117" s="204" t="s">
        <v>170</v>
      </c>
      <c r="H117" s="205">
        <v>439.91000000000002</v>
      </c>
      <c r="I117" s="206"/>
      <c r="J117" s="207">
        <f>ROUND(I117*H117,2)</f>
        <v>0</v>
      </c>
      <c r="K117" s="203" t="s">
        <v>171</v>
      </c>
      <c r="L117" s="41"/>
      <c r="M117" s="208" t="s">
        <v>19</v>
      </c>
      <c r="N117" s="209" t="s">
        <v>45</v>
      </c>
      <c r="O117" s="81"/>
      <c r="P117" s="210">
        <f>O117*H117</f>
        <v>0</v>
      </c>
      <c r="Q117" s="210">
        <v>0.0047200000000000002</v>
      </c>
      <c r="R117" s="210">
        <f>Q117*H117</f>
        <v>2.0763752000000002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292</v>
      </c>
      <c r="AT117" s="212" t="s">
        <v>167</v>
      </c>
      <c r="AU117" s="212" t="s">
        <v>84</v>
      </c>
      <c r="AY117" s="14" t="s">
        <v>164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82</v>
      </c>
      <c r="BK117" s="213">
        <f>ROUND(I117*H117,2)</f>
        <v>0</v>
      </c>
      <c r="BL117" s="14" t="s">
        <v>292</v>
      </c>
      <c r="BM117" s="212" t="s">
        <v>1369</v>
      </c>
    </row>
    <row r="118" s="2" customFormat="1">
      <c r="A118" s="35"/>
      <c r="B118" s="36"/>
      <c r="C118" s="37"/>
      <c r="D118" s="214" t="s">
        <v>174</v>
      </c>
      <c r="E118" s="37"/>
      <c r="F118" s="215" t="s">
        <v>1370</v>
      </c>
      <c r="G118" s="37"/>
      <c r="H118" s="37"/>
      <c r="I118" s="216"/>
      <c r="J118" s="37"/>
      <c r="K118" s="37"/>
      <c r="L118" s="41"/>
      <c r="M118" s="217"/>
      <c r="N118" s="218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174</v>
      </c>
      <c r="AU118" s="14" t="s">
        <v>84</v>
      </c>
    </row>
    <row r="119" s="2" customFormat="1" ht="16.5" customHeight="1">
      <c r="A119" s="35"/>
      <c r="B119" s="36"/>
      <c r="C119" s="201" t="s">
        <v>238</v>
      </c>
      <c r="D119" s="201" t="s">
        <v>167</v>
      </c>
      <c r="E119" s="202" t="s">
        <v>1371</v>
      </c>
      <c r="F119" s="203" t="s">
        <v>1372</v>
      </c>
      <c r="G119" s="204" t="s">
        <v>170</v>
      </c>
      <c r="H119" s="205">
        <v>439.91000000000002</v>
      </c>
      <c r="I119" s="206"/>
      <c r="J119" s="207">
        <f>ROUND(I119*H119,2)</f>
        <v>0</v>
      </c>
      <c r="K119" s="203" t="s">
        <v>19</v>
      </c>
      <c r="L119" s="41"/>
      <c r="M119" s="208" t="s">
        <v>19</v>
      </c>
      <c r="N119" s="209" t="s">
        <v>45</v>
      </c>
      <c r="O119" s="81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292</v>
      </c>
      <c r="AT119" s="212" t="s">
        <v>167</v>
      </c>
      <c r="AU119" s="212" t="s">
        <v>84</v>
      </c>
      <c r="AY119" s="14" t="s">
        <v>164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82</v>
      </c>
      <c r="BK119" s="213">
        <f>ROUND(I119*H119,2)</f>
        <v>0</v>
      </c>
      <c r="BL119" s="14" t="s">
        <v>292</v>
      </c>
      <c r="BM119" s="212" t="s">
        <v>1373</v>
      </c>
    </row>
    <row r="120" s="2" customFormat="1" ht="24.15" customHeight="1">
      <c r="A120" s="35"/>
      <c r="B120" s="36"/>
      <c r="C120" s="219" t="s">
        <v>292</v>
      </c>
      <c r="D120" s="219" t="s">
        <v>232</v>
      </c>
      <c r="E120" s="220" t="s">
        <v>1374</v>
      </c>
      <c r="F120" s="221" t="s">
        <v>1375</v>
      </c>
      <c r="G120" s="222" t="s">
        <v>1376</v>
      </c>
      <c r="H120" s="223">
        <v>69</v>
      </c>
      <c r="I120" s="224"/>
      <c r="J120" s="225">
        <f>ROUND(I120*H120,2)</f>
        <v>0</v>
      </c>
      <c r="K120" s="221" t="s">
        <v>19</v>
      </c>
      <c r="L120" s="226"/>
      <c r="M120" s="227" t="s">
        <v>19</v>
      </c>
      <c r="N120" s="228" t="s">
        <v>45</v>
      </c>
      <c r="O120" s="81"/>
      <c r="P120" s="210">
        <f>O120*H120</f>
        <v>0</v>
      </c>
      <c r="Q120" s="210">
        <v>0.001</v>
      </c>
      <c r="R120" s="210">
        <f>Q120*H120</f>
        <v>0.069000000000000006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443</v>
      </c>
      <c r="AT120" s="212" t="s">
        <v>232</v>
      </c>
      <c r="AU120" s="212" t="s">
        <v>84</v>
      </c>
      <c r="AY120" s="14" t="s">
        <v>164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82</v>
      </c>
      <c r="BK120" s="213">
        <f>ROUND(I120*H120,2)</f>
        <v>0</v>
      </c>
      <c r="BL120" s="14" t="s">
        <v>292</v>
      </c>
      <c r="BM120" s="212" t="s">
        <v>1377</v>
      </c>
    </row>
    <row r="121" s="2" customFormat="1" ht="16.5" customHeight="1">
      <c r="A121" s="35"/>
      <c r="B121" s="36"/>
      <c r="C121" s="201" t="s">
        <v>297</v>
      </c>
      <c r="D121" s="201" t="s">
        <v>167</v>
      </c>
      <c r="E121" s="202" t="s">
        <v>1378</v>
      </c>
      <c r="F121" s="203" t="s">
        <v>1379</v>
      </c>
      <c r="G121" s="204" t="s">
        <v>170</v>
      </c>
      <c r="H121" s="205">
        <v>439.91000000000002</v>
      </c>
      <c r="I121" s="206"/>
      <c r="J121" s="207">
        <f>ROUND(I121*H121,2)</f>
        <v>0</v>
      </c>
      <c r="K121" s="203" t="s">
        <v>19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292</v>
      </c>
      <c r="AT121" s="212" t="s">
        <v>167</v>
      </c>
      <c r="AU121" s="212" t="s">
        <v>84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292</v>
      </c>
      <c r="BM121" s="212" t="s">
        <v>1380</v>
      </c>
    </row>
    <row r="122" s="2" customFormat="1" ht="24.15" customHeight="1">
      <c r="A122" s="35"/>
      <c r="B122" s="36"/>
      <c r="C122" s="219" t="s">
        <v>303</v>
      </c>
      <c r="D122" s="219" t="s">
        <v>232</v>
      </c>
      <c r="E122" s="220" t="s">
        <v>1381</v>
      </c>
      <c r="F122" s="221" t="s">
        <v>1382</v>
      </c>
      <c r="G122" s="222" t="s">
        <v>1376</v>
      </c>
      <c r="H122" s="223">
        <v>138</v>
      </c>
      <c r="I122" s="224"/>
      <c r="J122" s="225">
        <f>ROUND(I122*H122,2)</f>
        <v>0</v>
      </c>
      <c r="K122" s="221" t="s">
        <v>19</v>
      </c>
      <c r="L122" s="226"/>
      <c r="M122" s="227" t="s">
        <v>19</v>
      </c>
      <c r="N122" s="228" t="s">
        <v>45</v>
      </c>
      <c r="O122" s="81"/>
      <c r="P122" s="210">
        <f>O122*H122</f>
        <v>0</v>
      </c>
      <c r="Q122" s="210">
        <v>0.001</v>
      </c>
      <c r="R122" s="210">
        <f>Q122*H122</f>
        <v>0.13800000000000001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443</v>
      </c>
      <c r="AT122" s="212" t="s">
        <v>232</v>
      </c>
      <c r="AU122" s="212" t="s">
        <v>84</v>
      </c>
      <c r="AY122" s="14" t="s">
        <v>164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82</v>
      </c>
      <c r="BK122" s="213">
        <f>ROUND(I122*H122,2)</f>
        <v>0</v>
      </c>
      <c r="BL122" s="14" t="s">
        <v>292</v>
      </c>
      <c r="BM122" s="212" t="s">
        <v>1383</v>
      </c>
    </row>
    <row r="123" s="12" customFormat="1" ht="22.8" customHeight="1">
      <c r="A123" s="12"/>
      <c r="B123" s="185"/>
      <c r="C123" s="186"/>
      <c r="D123" s="187" t="s">
        <v>73</v>
      </c>
      <c r="E123" s="199" t="s">
        <v>1384</v>
      </c>
      <c r="F123" s="199" t="s">
        <v>1385</v>
      </c>
      <c r="G123" s="186"/>
      <c r="H123" s="186"/>
      <c r="I123" s="189"/>
      <c r="J123" s="200">
        <f>BK123</f>
        <v>0</v>
      </c>
      <c r="K123" s="186"/>
      <c r="L123" s="191"/>
      <c r="M123" s="192"/>
      <c r="N123" s="193"/>
      <c r="O123" s="193"/>
      <c r="P123" s="194">
        <f>SUM(P124:P141)</f>
        <v>0</v>
      </c>
      <c r="Q123" s="193"/>
      <c r="R123" s="194">
        <f>SUM(R124:R141)</f>
        <v>0.29528285199999998</v>
      </c>
      <c r="S123" s="193"/>
      <c r="T123" s="195">
        <f>SUM(T124:T141)</f>
        <v>0.028335599999999999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6" t="s">
        <v>84</v>
      </c>
      <c r="AT123" s="197" t="s">
        <v>73</v>
      </c>
      <c r="AU123" s="197" t="s">
        <v>82</v>
      </c>
      <c r="AY123" s="196" t="s">
        <v>164</v>
      </c>
      <c r="BK123" s="198">
        <f>SUM(BK124:BK141)</f>
        <v>0</v>
      </c>
    </row>
    <row r="124" s="2" customFormat="1" ht="16.5" customHeight="1">
      <c r="A124" s="35"/>
      <c r="B124" s="36"/>
      <c r="C124" s="201" t="s">
        <v>305</v>
      </c>
      <c r="D124" s="201" t="s">
        <v>167</v>
      </c>
      <c r="E124" s="202" t="s">
        <v>1386</v>
      </c>
      <c r="F124" s="203" t="s">
        <v>1387</v>
      </c>
      <c r="G124" s="204" t="s">
        <v>170</v>
      </c>
      <c r="H124" s="205">
        <v>175.30000000000001</v>
      </c>
      <c r="I124" s="206"/>
      <c r="J124" s="207">
        <f>ROUND(I124*H124,2)</f>
        <v>0</v>
      </c>
      <c r="K124" s="203" t="s">
        <v>171</v>
      </c>
      <c r="L124" s="41"/>
      <c r="M124" s="208" t="s">
        <v>19</v>
      </c>
      <c r="N124" s="209" t="s">
        <v>45</v>
      </c>
      <c r="O124" s="81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292</v>
      </c>
      <c r="AT124" s="212" t="s">
        <v>167</v>
      </c>
      <c r="AU124" s="212" t="s">
        <v>84</v>
      </c>
      <c r="AY124" s="14" t="s">
        <v>164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82</v>
      </c>
      <c r="BK124" s="213">
        <f>ROUND(I124*H124,2)</f>
        <v>0</v>
      </c>
      <c r="BL124" s="14" t="s">
        <v>292</v>
      </c>
      <c r="BM124" s="212" t="s">
        <v>1388</v>
      </c>
    </row>
    <row r="125" s="2" customFormat="1">
      <c r="A125" s="35"/>
      <c r="B125" s="36"/>
      <c r="C125" s="37"/>
      <c r="D125" s="214" t="s">
        <v>174</v>
      </c>
      <c r="E125" s="37"/>
      <c r="F125" s="215" t="s">
        <v>1389</v>
      </c>
      <c r="G125" s="37"/>
      <c r="H125" s="37"/>
      <c r="I125" s="216"/>
      <c r="J125" s="37"/>
      <c r="K125" s="37"/>
      <c r="L125" s="41"/>
      <c r="M125" s="217"/>
      <c r="N125" s="218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174</v>
      </c>
      <c r="AU125" s="14" t="s">
        <v>84</v>
      </c>
    </row>
    <row r="126" s="2" customFormat="1" ht="16.5" customHeight="1">
      <c r="A126" s="35"/>
      <c r="B126" s="36"/>
      <c r="C126" s="201" t="s">
        <v>307</v>
      </c>
      <c r="D126" s="201" t="s">
        <v>167</v>
      </c>
      <c r="E126" s="202" t="s">
        <v>1390</v>
      </c>
      <c r="F126" s="203" t="s">
        <v>1391</v>
      </c>
      <c r="G126" s="204" t="s">
        <v>170</v>
      </c>
      <c r="H126" s="205">
        <v>754.90999999999997</v>
      </c>
      <c r="I126" s="206"/>
      <c r="J126" s="207">
        <f>ROUND(I126*H126,2)</f>
        <v>0</v>
      </c>
      <c r="K126" s="203" t="s">
        <v>171</v>
      </c>
      <c r="L126" s="41"/>
      <c r="M126" s="208" t="s">
        <v>19</v>
      </c>
      <c r="N126" s="209" t="s">
        <v>45</v>
      </c>
      <c r="O126" s="81"/>
      <c r="P126" s="210">
        <f>O126*H126</f>
        <v>0</v>
      </c>
      <c r="Q126" s="210">
        <v>0</v>
      </c>
      <c r="R126" s="210">
        <f>Q126*H126</f>
        <v>0</v>
      </c>
      <c r="S126" s="210">
        <v>3.0000000000000001E-05</v>
      </c>
      <c r="T126" s="211">
        <f>S126*H126</f>
        <v>0.022647299999999999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292</v>
      </c>
      <c r="AT126" s="212" t="s">
        <v>167</v>
      </c>
      <c r="AU126" s="212" t="s">
        <v>84</v>
      </c>
      <c r="AY126" s="14" t="s">
        <v>164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82</v>
      </c>
      <c r="BK126" s="213">
        <f>ROUND(I126*H126,2)</f>
        <v>0</v>
      </c>
      <c r="BL126" s="14" t="s">
        <v>292</v>
      </c>
      <c r="BM126" s="212" t="s">
        <v>1392</v>
      </c>
    </row>
    <row r="127" s="2" customFormat="1">
      <c r="A127" s="35"/>
      <c r="B127" s="36"/>
      <c r="C127" s="37"/>
      <c r="D127" s="214" t="s">
        <v>174</v>
      </c>
      <c r="E127" s="37"/>
      <c r="F127" s="215" t="s">
        <v>1393</v>
      </c>
      <c r="G127" s="37"/>
      <c r="H127" s="37"/>
      <c r="I127" s="216"/>
      <c r="J127" s="37"/>
      <c r="K127" s="37"/>
      <c r="L127" s="41"/>
      <c r="M127" s="217"/>
      <c r="N127" s="218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174</v>
      </c>
      <c r="AU127" s="14" t="s">
        <v>84</v>
      </c>
    </row>
    <row r="128" s="2" customFormat="1" ht="16.5" customHeight="1">
      <c r="A128" s="35"/>
      <c r="B128" s="36"/>
      <c r="C128" s="219" t="s">
        <v>7</v>
      </c>
      <c r="D128" s="219" t="s">
        <v>232</v>
      </c>
      <c r="E128" s="220" t="s">
        <v>1394</v>
      </c>
      <c r="F128" s="221" t="s">
        <v>1395</v>
      </c>
      <c r="G128" s="222" t="s">
        <v>170</v>
      </c>
      <c r="H128" s="223">
        <v>830.40099999999995</v>
      </c>
      <c r="I128" s="224"/>
      <c r="J128" s="225">
        <f>ROUND(I128*H128,2)</f>
        <v>0</v>
      </c>
      <c r="K128" s="221" t="s">
        <v>171</v>
      </c>
      <c r="L128" s="226"/>
      <c r="M128" s="227" t="s">
        <v>19</v>
      </c>
      <c r="N128" s="228" t="s">
        <v>45</v>
      </c>
      <c r="O128" s="81"/>
      <c r="P128" s="210">
        <f>O128*H128</f>
        <v>0</v>
      </c>
      <c r="Q128" s="210">
        <v>2.0000000000000002E-05</v>
      </c>
      <c r="R128" s="210">
        <f>Q128*H128</f>
        <v>0.016608020000000001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443</v>
      </c>
      <c r="AT128" s="212" t="s">
        <v>232</v>
      </c>
      <c r="AU128" s="212" t="s">
        <v>84</v>
      </c>
      <c r="AY128" s="14" t="s">
        <v>164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82</v>
      </c>
      <c r="BK128" s="213">
        <f>ROUND(I128*H128,2)</f>
        <v>0</v>
      </c>
      <c r="BL128" s="14" t="s">
        <v>292</v>
      </c>
      <c r="BM128" s="212" t="s">
        <v>1396</v>
      </c>
    </row>
    <row r="129" s="2" customFormat="1" ht="24.15" customHeight="1">
      <c r="A129" s="35"/>
      <c r="B129" s="36"/>
      <c r="C129" s="201" t="s">
        <v>312</v>
      </c>
      <c r="D129" s="201" t="s">
        <v>167</v>
      </c>
      <c r="E129" s="202" t="s">
        <v>1397</v>
      </c>
      <c r="F129" s="203" t="s">
        <v>1398</v>
      </c>
      <c r="G129" s="204" t="s">
        <v>170</v>
      </c>
      <c r="H129" s="205">
        <v>189.61000000000001</v>
      </c>
      <c r="I129" s="206"/>
      <c r="J129" s="207">
        <f>ROUND(I129*H129,2)</f>
        <v>0</v>
      </c>
      <c r="K129" s="203" t="s">
        <v>171</v>
      </c>
      <c r="L129" s="41"/>
      <c r="M129" s="208" t="s">
        <v>19</v>
      </c>
      <c r="N129" s="209" t="s">
        <v>45</v>
      </c>
      <c r="O129" s="81"/>
      <c r="P129" s="210">
        <f>O129*H129</f>
        <v>0</v>
      </c>
      <c r="Q129" s="210">
        <v>0</v>
      </c>
      <c r="R129" s="210">
        <f>Q129*H129</f>
        <v>0</v>
      </c>
      <c r="S129" s="210">
        <v>3.0000000000000001E-05</v>
      </c>
      <c r="T129" s="211">
        <f>S129*H129</f>
        <v>0.0056883000000000003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292</v>
      </c>
      <c r="AT129" s="212" t="s">
        <v>167</v>
      </c>
      <c r="AU129" s="212" t="s">
        <v>84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292</v>
      </c>
      <c r="BM129" s="212" t="s">
        <v>1399</v>
      </c>
    </row>
    <row r="130" s="2" customFormat="1">
      <c r="A130" s="35"/>
      <c r="B130" s="36"/>
      <c r="C130" s="37"/>
      <c r="D130" s="214" t="s">
        <v>174</v>
      </c>
      <c r="E130" s="37"/>
      <c r="F130" s="215" t="s">
        <v>1400</v>
      </c>
      <c r="G130" s="37"/>
      <c r="H130" s="37"/>
      <c r="I130" s="216"/>
      <c r="J130" s="37"/>
      <c r="K130" s="37"/>
      <c r="L130" s="41"/>
      <c r="M130" s="217"/>
      <c r="N130" s="218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174</v>
      </c>
      <c r="AU130" s="14" t="s">
        <v>84</v>
      </c>
    </row>
    <row r="131" s="2" customFormat="1" ht="16.5" customHeight="1">
      <c r="A131" s="35"/>
      <c r="B131" s="36"/>
      <c r="C131" s="219" t="s">
        <v>395</v>
      </c>
      <c r="D131" s="219" t="s">
        <v>232</v>
      </c>
      <c r="E131" s="220" t="s">
        <v>1394</v>
      </c>
      <c r="F131" s="221" t="s">
        <v>1395</v>
      </c>
      <c r="G131" s="222" t="s">
        <v>170</v>
      </c>
      <c r="H131" s="223">
        <v>208.571</v>
      </c>
      <c r="I131" s="224"/>
      <c r="J131" s="225">
        <f>ROUND(I131*H131,2)</f>
        <v>0</v>
      </c>
      <c r="K131" s="221" t="s">
        <v>171</v>
      </c>
      <c r="L131" s="226"/>
      <c r="M131" s="227" t="s">
        <v>19</v>
      </c>
      <c r="N131" s="228" t="s">
        <v>45</v>
      </c>
      <c r="O131" s="81"/>
      <c r="P131" s="210">
        <f>O131*H131</f>
        <v>0</v>
      </c>
      <c r="Q131" s="210">
        <v>2.0000000000000002E-05</v>
      </c>
      <c r="R131" s="210">
        <f>Q131*H131</f>
        <v>0.0041714200000000003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443</v>
      </c>
      <c r="AT131" s="212" t="s">
        <v>232</v>
      </c>
      <c r="AU131" s="212" t="s">
        <v>84</v>
      </c>
      <c r="AY131" s="14" t="s">
        <v>164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82</v>
      </c>
      <c r="BK131" s="213">
        <f>ROUND(I131*H131,2)</f>
        <v>0</v>
      </c>
      <c r="BL131" s="14" t="s">
        <v>292</v>
      </c>
      <c r="BM131" s="212" t="s">
        <v>1401</v>
      </c>
    </row>
    <row r="132" s="2" customFormat="1" ht="16.5" customHeight="1">
      <c r="A132" s="35"/>
      <c r="B132" s="36"/>
      <c r="C132" s="201" t="s">
        <v>400</v>
      </c>
      <c r="D132" s="201" t="s">
        <v>167</v>
      </c>
      <c r="E132" s="202" t="s">
        <v>1402</v>
      </c>
      <c r="F132" s="203" t="s">
        <v>1403</v>
      </c>
      <c r="G132" s="204" t="s">
        <v>170</v>
      </c>
      <c r="H132" s="205">
        <v>547.65099999999995</v>
      </c>
      <c r="I132" s="206"/>
      <c r="J132" s="207">
        <f>ROUND(I132*H132,2)</f>
        <v>0</v>
      </c>
      <c r="K132" s="203" t="s">
        <v>171</v>
      </c>
      <c r="L132" s="41"/>
      <c r="M132" s="208" t="s">
        <v>19</v>
      </c>
      <c r="N132" s="209" t="s">
        <v>45</v>
      </c>
      <c r="O132" s="81"/>
      <c r="P132" s="210">
        <f>O132*H132</f>
        <v>0</v>
      </c>
      <c r="Q132" s="210">
        <v>0.000205</v>
      </c>
      <c r="R132" s="210">
        <f>Q132*H132</f>
        <v>0.11226845499999999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292</v>
      </c>
      <c r="AT132" s="212" t="s">
        <v>167</v>
      </c>
      <c r="AU132" s="212" t="s">
        <v>84</v>
      </c>
      <c r="AY132" s="14" t="s">
        <v>164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82</v>
      </c>
      <c r="BK132" s="213">
        <f>ROUND(I132*H132,2)</f>
        <v>0</v>
      </c>
      <c r="BL132" s="14" t="s">
        <v>292</v>
      </c>
      <c r="BM132" s="212" t="s">
        <v>1404</v>
      </c>
    </row>
    <row r="133" s="2" customFormat="1">
      <c r="A133" s="35"/>
      <c r="B133" s="36"/>
      <c r="C133" s="37"/>
      <c r="D133" s="214" t="s">
        <v>174</v>
      </c>
      <c r="E133" s="37"/>
      <c r="F133" s="215" t="s">
        <v>1405</v>
      </c>
      <c r="G133" s="37"/>
      <c r="H133" s="37"/>
      <c r="I133" s="216"/>
      <c r="J133" s="37"/>
      <c r="K133" s="37"/>
      <c r="L133" s="41"/>
      <c r="M133" s="217"/>
      <c r="N133" s="218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174</v>
      </c>
      <c r="AU133" s="14" t="s">
        <v>84</v>
      </c>
    </row>
    <row r="134" s="2" customFormat="1" ht="24.15" customHeight="1">
      <c r="A134" s="35"/>
      <c r="B134" s="36"/>
      <c r="C134" s="201" t="s">
        <v>405</v>
      </c>
      <c r="D134" s="201" t="s">
        <v>167</v>
      </c>
      <c r="E134" s="202" t="s">
        <v>1406</v>
      </c>
      <c r="F134" s="203" t="s">
        <v>1407</v>
      </c>
      <c r="G134" s="204" t="s">
        <v>170</v>
      </c>
      <c r="H134" s="205">
        <v>89.469999999999999</v>
      </c>
      <c r="I134" s="206"/>
      <c r="J134" s="207">
        <f>ROUND(I134*H134,2)</f>
        <v>0</v>
      </c>
      <c r="K134" s="203" t="s">
        <v>171</v>
      </c>
      <c r="L134" s="41"/>
      <c r="M134" s="208" t="s">
        <v>19</v>
      </c>
      <c r="N134" s="209" t="s">
        <v>45</v>
      </c>
      <c r="O134" s="81"/>
      <c r="P134" s="210">
        <f>O134*H134</f>
        <v>0</v>
      </c>
      <c r="Q134" s="210">
        <v>8.0499999999999992E-06</v>
      </c>
      <c r="R134" s="210">
        <f>Q134*H134</f>
        <v>0.00072023349999999987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292</v>
      </c>
      <c r="AT134" s="212" t="s">
        <v>167</v>
      </c>
      <c r="AU134" s="212" t="s">
        <v>84</v>
      </c>
      <c r="AY134" s="14" t="s">
        <v>164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82</v>
      </c>
      <c r="BK134" s="213">
        <f>ROUND(I134*H134,2)</f>
        <v>0</v>
      </c>
      <c r="BL134" s="14" t="s">
        <v>292</v>
      </c>
      <c r="BM134" s="212" t="s">
        <v>1408</v>
      </c>
    </row>
    <row r="135" s="2" customFormat="1">
      <c r="A135" s="35"/>
      <c r="B135" s="36"/>
      <c r="C135" s="37"/>
      <c r="D135" s="214" t="s">
        <v>174</v>
      </c>
      <c r="E135" s="37"/>
      <c r="F135" s="215" t="s">
        <v>1409</v>
      </c>
      <c r="G135" s="37"/>
      <c r="H135" s="37"/>
      <c r="I135" s="216"/>
      <c r="J135" s="37"/>
      <c r="K135" s="37"/>
      <c r="L135" s="41"/>
      <c r="M135" s="217"/>
      <c r="N135" s="218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174</v>
      </c>
      <c r="AU135" s="14" t="s">
        <v>84</v>
      </c>
    </row>
    <row r="136" s="2" customFormat="1" ht="16.5" customHeight="1">
      <c r="A136" s="35"/>
      <c r="B136" s="36"/>
      <c r="C136" s="201" t="s">
        <v>410</v>
      </c>
      <c r="D136" s="201" t="s">
        <v>167</v>
      </c>
      <c r="E136" s="202" t="s">
        <v>1410</v>
      </c>
      <c r="F136" s="203" t="s">
        <v>1411</v>
      </c>
      <c r="G136" s="204" t="s">
        <v>170</v>
      </c>
      <c r="H136" s="205">
        <v>100.14</v>
      </c>
      <c r="I136" s="206"/>
      <c r="J136" s="207">
        <f>ROUND(I136*H136,2)</f>
        <v>0</v>
      </c>
      <c r="K136" s="203" t="s">
        <v>171</v>
      </c>
      <c r="L136" s="41"/>
      <c r="M136" s="208" t="s">
        <v>19</v>
      </c>
      <c r="N136" s="209" t="s">
        <v>45</v>
      </c>
      <c r="O136" s="81"/>
      <c r="P136" s="210">
        <f>O136*H136</f>
        <v>0</v>
      </c>
      <c r="Q136" s="210">
        <v>7.1500000000000002E-06</v>
      </c>
      <c r="R136" s="210">
        <f>Q136*H136</f>
        <v>0.00071600100000000007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292</v>
      </c>
      <c r="AT136" s="212" t="s">
        <v>167</v>
      </c>
      <c r="AU136" s="212" t="s">
        <v>84</v>
      </c>
      <c r="AY136" s="14" t="s">
        <v>164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82</v>
      </c>
      <c r="BK136" s="213">
        <f>ROUND(I136*H136,2)</f>
        <v>0</v>
      </c>
      <c r="BL136" s="14" t="s">
        <v>292</v>
      </c>
      <c r="BM136" s="212" t="s">
        <v>1412</v>
      </c>
    </row>
    <row r="137" s="2" customFormat="1">
      <c r="A137" s="35"/>
      <c r="B137" s="36"/>
      <c r="C137" s="37"/>
      <c r="D137" s="214" t="s">
        <v>174</v>
      </c>
      <c r="E137" s="37"/>
      <c r="F137" s="215" t="s">
        <v>1413</v>
      </c>
      <c r="G137" s="37"/>
      <c r="H137" s="37"/>
      <c r="I137" s="216"/>
      <c r="J137" s="37"/>
      <c r="K137" s="37"/>
      <c r="L137" s="41"/>
      <c r="M137" s="217"/>
      <c r="N137" s="218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174</v>
      </c>
      <c r="AU137" s="14" t="s">
        <v>84</v>
      </c>
    </row>
    <row r="138" s="2" customFormat="1" ht="16.5" customHeight="1">
      <c r="A138" s="35"/>
      <c r="B138" s="36"/>
      <c r="C138" s="201" t="s">
        <v>415</v>
      </c>
      <c r="D138" s="201" t="s">
        <v>167</v>
      </c>
      <c r="E138" s="202" t="s">
        <v>1414</v>
      </c>
      <c r="F138" s="203" t="s">
        <v>1415</v>
      </c>
      <c r="G138" s="204" t="s">
        <v>170</v>
      </c>
      <c r="H138" s="205">
        <v>754.90999999999997</v>
      </c>
      <c r="I138" s="206"/>
      <c r="J138" s="207">
        <f>ROUND(I138*H138,2)</f>
        <v>0</v>
      </c>
      <c r="K138" s="203" t="s">
        <v>171</v>
      </c>
      <c r="L138" s="41"/>
      <c r="M138" s="208" t="s">
        <v>19</v>
      </c>
      <c r="N138" s="209" t="s">
        <v>45</v>
      </c>
      <c r="O138" s="81"/>
      <c r="P138" s="210">
        <f>O138*H138</f>
        <v>0</v>
      </c>
      <c r="Q138" s="210">
        <v>6.2500000000000003E-06</v>
      </c>
      <c r="R138" s="210">
        <f>Q138*H138</f>
        <v>0.0047181875000000002</v>
      </c>
      <c r="S138" s="210">
        <v>0</v>
      </c>
      <c r="T138" s="21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2" t="s">
        <v>292</v>
      </c>
      <c r="AT138" s="212" t="s">
        <v>167</v>
      </c>
      <c r="AU138" s="212" t="s">
        <v>84</v>
      </c>
      <c r="AY138" s="14" t="s">
        <v>164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4" t="s">
        <v>82</v>
      </c>
      <c r="BK138" s="213">
        <f>ROUND(I138*H138,2)</f>
        <v>0</v>
      </c>
      <c r="BL138" s="14" t="s">
        <v>292</v>
      </c>
      <c r="BM138" s="212" t="s">
        <v>1416</v>
      </c>
    </row>
    <row r="139" s="2" customFormat="1">
      <c r="A139" s="35"/>
      <c r="B139" s="36"/>
      <c r="C139" s="37"/>
      <c r="D139" s="214" t="s">
        <v>174</v>
      </c>
      <c r="E139" s="37"/>
      <c r="F139" s="215" t="s">
        <v>1417</v>
      </c>
      <c r="G139" s="37"/>
      <c r="H139" s="37"/>
      <c r="I139" s="216"/>
      <c r="J139" s="37"/>
      <c r="K139" s="37"/>
      <c r="L139" s="41"/>
      <c r="M139" s="217"/>
      <c r="N139" s="218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174</v>
      </c>
      <c r="AU139" s="14" t="s">
        <v>84</v>
      </c>
    </row>
    <row r="140" s="2" customFormat="1" ht="24.15" customHeight="1">
      <c r="A140" s="35"/>
      <c r="B140" s="36"/>
      <c r="C140" s="201" t="s">
        <v>420</v>
      </c>
      <c r="D140" s="201" t="s">
        <v>167</v>
      </c>
      <c r="E140" s="202" t="s">
        <v>1418</v>
      </c>
      <c r="F140" s="203" t="s">
        <v>1419</v>
      </c>
      <c r="G140" s="204" t="s">
        <v>170</v>
      </c>
      <c r="H140" s="205">
        <v>547.65099999999995</v>
      </c>
      <c r="I140" s="206"/>
      <c r="J140" s="207">
        <f>ROUND(I140*H140,2)</f>
        <v>0</v>
      </c>
      <c r="K140" s="203" t="s">
        <v>171</v>
      </c>
      <c r="L140" s="41"/>
      <c r="M140" s="208" t="s">
        <v>19</v>
      </c>
      <c r="N140" s="209" t="s">
        <v>45</v>
      </c>
      <c r="O140" s="81"/>
      <c r="P140" s="210">
        <f>O140*H140</f>
        <v>0</v>
      </c>
      <c r="Q140" s="210">
        <v>0.00028499999999999999</v>
      </c>
      <c r="R140" s="210">
        <f>Q140*H140</f>
        <v>0.15608053499999999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292</v>
      </c>
      <c r="AT140" s="212" t="s">
        <v>167</v>
      </c>
      <c r="AU140" s="212" t="s">
        <v>84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292</v>
      </c>
      <c r="BM140" s="212" t="s">
        <v>1420</v>
      </c>
    </row>
    <row r="141" s="2" customFormat="1">
      <c r="A141" s="35"/>
      <c r="B141" s="36"/>
      <c r="C141" s="37"/>
      <c r="D141" s="214" t="s">
        <v>174</v>
      </c>
      <c r="E141" s="37"/>
      <c r="F141" s="215" t="s">
        <v>1421</v>
      </c>
      <c r="G141" s="37"/>
      <c r="H141" s="37"/>
      <c r="I141" s="216"/>
      <c r="J141" s="37"/>
      <c r="K141" s="37"/>
      <c r="L141" s="41"/>
      <c r="M141" s="229"/>
      <c r="N141" s="230"/>
      <c r="O141" s="231"/>
      <c r="P141" s="231"/>
      <c r="Q141" s="231"/>
      <c r="R141" s="231"/>
      <c r="S141" s="231"/>
      <c r="T141" s="23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174</v>
      </c>
      <c r="AU141" s="14" t="s">
        <v>84</v>
      </c>
    </row>
    <row r="142" s="2" customFormat="1" ht="6.96" customHeight="1">
      <c r="A142" s="35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6b5hc9l0eJ/pfcIPosa8rb3i/osq6ZO3GvBzvgI7gou9qbMvKjXYLGylBbKkqZRfR2Oo1ZBbnaBm9eOuVFbDhw==" hashValue="aSkVedmwu1F8FukDIAQQfWuXEjYaU5bXhq/v+A85lJpvEsxC913yZh9FmXM+831nolx526DefKb9cb9UBlIt6g==" algorithmName="SHA-512" password="CC35"/>
  <autoFilter ref="C85:K14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952901111"/>
    <hyperlink ref="F93" r:id="rId2" display="https://podminky.urs.cz/item/CS_URS_2025_02/998018001"/>
    <hyperlink ref="F97" r:id="rId3" display="https://podminky.urs.cz/item/CS_URS_2025_02/781111011"/>
    <hyperlink ref="F99" r:id="rId4" display="https://podminky.urs.cz/item/CS_URS_2025_02/781121011"/>
    <hyperlink ref="F101" r:id="rId5" display="https://podminky.urs.cz/item/CS_URS_2025_02/781131112"/>
    <hyperlink ref="F103" r:id="rId6" display="https://podminky.urs.cz/item/CS_URS_2025_02/781151031"/>
    <hyperlink ref="F105" r:id="rId7" display="https://podminky.urs.cz/item/CS_URS_2025_02/781472215"/>
    <hyperlink ref="F108" r:id="rId8" display="https://podminky.urs.cz/item/CS_URS_2025_02/781472291"/>
    <hyperlink ref="F110" r:id="rId9" display="https://podminky.urs.cz/item/CS_URS_2025_02/781495211"/>
    <hyperlink ref="F112" r:id="rId10" display="https://podminky.urs.cz/item/CS_URS_2025_02/998781121"/>
    <hyperlink ref="F116" r:id="rId11" display="https://podminky.urs.cz/item/CS_URS_2025_02/783823101"/>
    <hyperlink ref="F118" r:id="rId12" display="https://podminky.urs.cz/item/CS_URS_2025_02/783822213"/>
    <hyperlink ref="F125" r:id="rId13" display="https://podminky.urs.cz/item/CS_URS_2025_02/784111001"/>
    <hyperlink ref="F127" r:id="rId14" display="https://podminky.urs.cz/item/CS_URS_2025_02/784171101"/>
    <hyperlink ref="F130" r:id="rId15" display="https://podminky.urs.cz/item/CS_URS_2025_02/784171111"/>
    <hyperlink ref="F133" r:id="rId16" display="https://podminky.urs.cz/item/CS_URS_2025_02/784181111"/>
    <hyperlink ref="F135" r:id="rId17" display="https://podminky.urs.cz/item/CS_URS_2025_02/784191001"/>
    <hyperlink ref="F137" r:id="rId18" display="https://podminky.urs.cz/item/CS_URS_2025_02/784191005"/>
    <hyperlink ref="F139" r:id="rId19" display="https://podminky.urs.cz/item/CS_URS_2025_02/784191007"/>
    <hyperlink ref="F141" r:id="rId20" display="https://podminky.urs.cz/item/CS_URS_2025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1422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ROUND(J85,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ROUND((SUM(BE85:BE118)),  2)</f>
        <v>0</v>
      </c>
      <c r="G33" s="35"/>
      <c r="H33" s="35"/>
      <c r="I33" s="145">
        <v>0.20999999999999999</v>
      </c>
      <c r="J33" s="144">
        <f>ROUND(((SUM(BE85:BE118))*I33),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ROUND((SUM(BF85:BF118)),  2)</f>
        <v>0</v>
      </c>
      <c r="G34" s="35"/>
      <c r="H34" s="35"/>
      <c r="I34" s="145">
        <v>0.12</v>
      </c>
      <c r="J34" s="144">
        <f>ROUND(((SUM(BF85:BF118))*I34),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ROUND((SUM(BG85:BG118)),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ROUND((SUM(BH85:BH118)),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ROUND((SUM(BI85:BI118)),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2025-109-2-10 - Vnější povrchy - fasáda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518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1423</v>
      </c>
      <c r="E61" s="171"/>
      <c r="F61" s="171"/>
      <c r="G61" s="171"/>
      <c r="H61" s="171"/>
      <c r="I61" s="171"/>
      <c r="J61" s="172">
        <f>J87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520</v>
      </c>
      <c r="E62" s="171"/>
      <c r="F62" s="171"/>
      <c r="G62" s="171"/>
      <c r="H62" s="171"/>
      <c r="I62" s="171"/>
      <c r="J62" s="172">
        <f>J90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247</v>
      </c>
      <c r="E63" s="171"/>
      <c r="F63" s="171"/>
      <c r="G63" s="171"/>
      <c r="H63" s="171"/>
      <c r="I63" s="171"/>
      <c r="J63" s="172">
        <f>J109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62"/>
      <c r="C64" s="163"/>
      <c r="D64" s="164" t="s">
        <v>322</v>
      </c>
      <c r="E64" s="165"/>
      <c r="F64" s="165"/>
      <c r="G64" s="165"/>
      <c r="H64" s="165"/>
      <c r="I64" s="165"/>
      <c r="J64" s="166">
        <f>J112</f>
        <v>0</v>
      </c>
      <c r="K64" s="163"/>
      <c r="L64" s="16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68"/>
      <c r="C65" s="169"/>
      <c r="D65" s="170" t="s">
        <v>1314</v>
      </c>
      <c r="E65" s="171"/>
      <c r="F65" s="171"/>
      <c r="G65" s="171"/>
      <c r="H65" s="171"/>
      <c r="I65" s="171"/>
      <c r="J65" s="172">
        <f>J113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149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57" t="str">
        <f>E7</f>
        <v>SK Modřany- provozní budova</v>
      </c>
      <c r="F75" s="29"/>
      <c r="G75" s="29"/>
      <c r="H75" s="29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140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>2025-109-2-10 - Vnější povrchy - fasáda</v>
      </c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>Komořanská - 47, Praha 4 - Modřany</v>
      </c>
      <c r="G79" s="37"/>
      <c r="H79" s="37"/>
      <c r="I79" s="29" t="s">
        <v>23</v>
      </c>
      <c r="J79" s="69" t="str">
        <f>IF(J12="","",J12)</f>
        <v>23. 7. 2025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40.05" customHeight="1">
      <c r="A81" s="35"/>
      <c r="B81" s="36"/>
      <c r="C81" s="29" t="s">
        <v>25</v>
      </c>
      <c r="D81" s="37"/>
      <c r="E81" s="37"/>
      <c r="F81" s="24" t="str">
        <f>E15</f>
        <v>Sportovní klub Modřany,Komořanská 47, Praha 4</v>
      </c>
      <c r="G81" s="37"/>
      <c r="H81" s="37"/>
      <c r="I81" s="29" t="s">
        <v>32</v>
      </c>
      <c r="J81" s="33" t="str">
        <f>E21</f>
        <v>ASLB spol.s.r.o.Fikarova 2157/1, Praha 4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30</v>
      </c>
      <c r="D82" s="37"/>
      <c r="E82" s="37"/>
      <c r="F82" s="24" t="str">
        <f>IF(E18="","",E18)</f>
        <v>Vyplň údaj</v>
      </c>
      <c r="G82" s="37"/>
      <c r="H82" s="37"/>
      <c r="I82" s="29" t="s">
        <v>36</v>
      </c>
      <c r="J82" s="33" t="str">
        <f>E24</f>
        <v xml:space="preserve"> 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1" customFormat="1" ht="29.28" customHeight="1">
      <c r="A84" s="174"/>
      <c r="B84" s="175"/>
      <c r="C84" s="176" t="s">
        <v>150</v>
      </c>
      <c r="D84" s="177" t="s">
        <v>59</v>
      </c>
      <c r="E84" s="177" t="s">
        <v>55</v>
      </c>
      <c r="F84" s="177" t="s">
        <v>56</v>
      </c>
      <c r="G84" s="177" t="s">
        <v>151</v>
      </c>
      <c r="H84" s="177" t="s">
        <v>152</v>
      </c>
      <c r="I84" s="177" t="s">
        <v>153</v>
      </c>
      <c r="J84" s="177" t="s">
        <v>145</v>
      </c>
      <c r="K84" s="178" t="s">
        <v>154</v>
      </c>
      <c r="L84" s="179"/>
      <c r="M84" s="89" t="s">
        <v>19</v>
      </c>
      <c r="N84" s="90" t="s">
        <v>44</v>
      </c>
      <c r="O84" s="90" t="s">
        <v>155</v>
      </c>
      <c r="P84" s="90" t="s">
        <v>156</v>
      </c>
      <c r="Q84" s="90" t="s">
        <v>157</v>
      </c>
      <c r="R84" s="90" t="s">
        <v>158</v>
      </c>
      <c r="S84" s="90" t="s">
        <v>159</v>
      </c>
      <c r="T84" s="91" t="s">
        <v>160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5"/>
      <c r="B85" s="36"/>
      <c r="C85" s="96" t="s">
        <v>161</v>
      </c>
      <c r="D85" s="37"/>
      <c r="E85" s="37"/>
      <c r="F85" s="37"/>
      <c r="G85" s="37"/>
      <c r="H85" s="37"/>
      <c r="I85" s="37"/>
      <c r="J85" s="180">
        <f>BK85</f>
        <v>0</v>
      </c>
      <c r="K85" s="37"/>
      <c r="L85" s="41"/>
      <c r="M85" s="92"/>
      <c r="N85" s="181"/>
      <c r="O85" s="93"/>
      <c r="P85" s="182">
        <f>P86+P112</f>
        <v>0</v>
      </c>
      <c r="Q85" s="93"/>
      <c r="R85" s="182">
        <f>R86+R112</f>
        <v>0.37270621999999998</v>
      </c>
      <c r="S85" s="93"/>
      <c r="T85" s="183">
        <f>T86+T112</f>
        <v>0.0012301000000000003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146</v>
      </c>
      <c r="BK85" s="184">
        <f>BK86+BK112</f>
        <v>0</v>
      </c>
    </row>
    <row r="86" s="12" customFormat="1" ht="25.92" customHeight="1">
      <c r="A86" s="12"/>
      <c r="B86" s="185"/>
      <c r="C86" s="186"/>
      <c r="D86" s="187" t="s">
        <v>73</v>
      </c>
      <c r="E86" s="188" t="s">
        <v>162</v>
      </c>
      <c r="F86" s="188" t="s">
        <v>523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P87+P90+P109</f>
        <v>0</v>
      </c>
      <c r="Q86" s="193"/>
      <c r="R86" s="194">
        <f>R87+R90+R109</f>
        <v>0.0027062200000000001</v>
      </c>
      <c r="S86" s="193"/>
      <c r="T86" s="195">
        <f>T87+T90+T109</f>
        <v>0.0012301000000000003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82</v>
      </c>
      <c r="AT86" s="197" t="s">
        <v>73</v>
      </c>
      <c r="AU86" s="197" t="s">
        <v>74</v>
      </c>
      <c r="AY86" s="196" t="s">
        <v>164</v>
      </c>
      <c r="BK86" s="198">
        <f>BK87+BK90+BK109</f>
        <v>0</v>
      </c>
    </row>
    <row r="87" s="12" customFormat="1" ht="22.8" customHeight="1">
      <c r="A87" s="12"/>
      <c r="B87" s="185"/>
      <c r="C87" s="186"/>
      <c r="D87" s="187" t="s">
        <v>73</v>
      </c>
      <c r="E87" s="199" t="s">
        <v>1295</v>
      </c>
      <c r="F87" s="199" t="s">
        <v>1424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SUM(P88:P89)</f>
        <v>0</v>
      </c>
      <c r="Q87" s="193"/>
      <c r="R87" s="194">
        <f>SUM(R88:R89)</f>
        <v>0.0027062200000000001</v>
      </c>
      <c r="S87" s="193"/>
      <c r="T87" s="195">
        <f>SUM(T88:T89)</f>
        <v>0.0012301000000000003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82</v>
      </c>
      <c r="AT87" s="197" t="s">
        <v>73</v>
      </c>
      <c r="AU87" s="197" t="s">
        <v>82</v>
      </c>
      <c r="AY87" s="196" t="s">
        <v>164</v>
      </c>
      <c r="BK87" s="198">
        <f>SUM(BK88:BK89)</f>
        <v>0</v>
      </c>
    </row>
    <row r="88" s="2" customFormat="1" ht="24.15" customHeight="1">
      <c r="A88" s="35"/>
      <c r="B88" s="36"/>
      <c r="C88" s="201" t="s">
        <v>82</v>
      </c>
      <c r="D88" s="201" t="s">
        <v>167</v>
      </c>
      <c r="E88" s="202" t="s">
        <v>1425</v>
      </c>
      <c r="F88" s="203" t="s">
        <v>1426</v>
      </c>
      <c r="G88" s="204" t="s">
        <v>170</v>
      </c>
      <c r="H88" s="205">
        <v>123.01000000000001</v>
      </c>
      <c r="I88" s="206"/>
      <c r="J88" s="207">
        <f>ROUND(I88*H88,2)</f>
        <v>0</v>
      </c>
      <c r="K88" s="203" t="s">
        <v>171</v>
      </c>
      <c r="L88" s="41"/>
      <c r="M88" s="208" t="s">
        <v>19</v>
      </c>
      <c r="N88" s="209" t="s">
        <v>45</v>
      </c>
      <c r="O88" s="81"/>
      <c r="P88" s="210">
        <f>O88*H88</f>
        <v>0</v>
      </c>
      <c r="Q88" s="210">
        <v>2.1999999999999999E-05</v>
      </c>
      <c r="R88" s="210">
        <f>Q88*H88</f>
        <v>0.0027062200000000001</v>
      </c>
      <c r="S88" s="210">
        <v>1.0000000000000001E-05</v>
      </c>
      <c r="T88" s="211">
        <f>S88*H88</f>
        <v>0.0012301000000000003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172</v>
      </c>
      <c r="AT88" s="212" t="s">
        <v>167</v>
      </c>
      <c r="AU88" s="212" t="s">
        <v>84</v>
      </c>
      <c r="AY88" s="14" t="s">
        <v>164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82</v>
      </c>
      <c r="BK88" s="213">
        <f>ROUND(I88*H88,2)</f>
        <v>0</v>
      </c>
      <c r="BL88" s="14" t="s">
        <v>172</v>
      </c>
      <c r="BM88" s="212" t="s">
        <v>1427</v>
      </c>
    </row>
    <row r="89" s="2" customFormat="1">
      <c r="A89" s="35"/>
      <c r="B89" s="36"/>
      <c r="C89" s="37"/>
      <c r="D89" s="214" t="s">
        <v>174</v>
      </c>
      <c r="E89" s="37"/>
      <c r="F89" s="215" t="s">
        <v>1428</v>
      </c>
      <c r="G89" s="37"/>
      <c r="H89" s="37"/>
      <c r="I89" s="216"/>
      <c r="J89" s="37"/>
      <c r="K89" s="37"/>
      <c r="L89" s="41"/>
      <c r="M89" s="217"/>
      <c r="N89" s="21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174</v>
      </c>
      <c r="AU89" s="14" t="s">
        <v>84</v>
      </c>
    </row>
    <row r="90" s="12" customFormat="1" ht="22.8" customHeight="1">
      <c r="A90" s="12"/>
      <c r="B90" s="185"/>
      <c r="C90" s="186"/>
      <c r="D90" s="187" t="s">
        <v>73</v>
      </c>
      <c r="E90" s="199" t="s">
        <v>614</v>
      </c>
      <c r="F90" s="199" t="s">
        <v>615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SUM(P91:P108)</f>
        <v>0</v>
      </c>
      <c r="Q90" s="193"/>
      <c r="R90" s="194">
        <f>SUM(R91:R108)</f>
        <v>0</v>
      </c>
      <c r="S90" s="193"/>
      <c r="T90" s="195">
        <f>SUM(T91:T108)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82</v>
      </c>
      <c r="AT90" s="197" t="s">
        <v>73</v>
      </c>
      <c r="AU90" s="197" t="s">
        <v>82</v>
      </c>
      <c r="AY90" s="196" t="s">
        <v>164</v>
      </c>
      <c r="BK90" s="198">
        <f>SUM(BK91:BK108)</f>
        <v>0</v>
      </c>
    </row>
    <row r="91" s="2" customFormat="1" ht="24.15" customHeight="1">
      <c r="A91" s="35"/>
      <c r="B91" s="36"/>
      <c r="C91" s="201" t="s">
        <v>84</v>
      </c>
      <c r="D91" s="201" t="s">
        <v>167</v>
      </c>
      <c r="E91" s="202" t="s">
        <v>616</v>
      </c>
      <c r="F91" s="203" t="s">
        <v>617</v>
      </c>
      <c r="G91" s="204" t="s">
        <v>170</v>
      </c>
      <c r="H91" s="205">
        <v>582.15800000000002</v>
      </c>
      <c r="I91" s="206"/>
      <c r="J91" s="207">
        <f>ROUND(I91*H91,2)</f>
        <v>0</v>
      </c>
      <c r="K91" s="203" t="s">
        <v>171</v>
      </c>
      <c r="L91" s="41"/>
      <c r="M91" s="208" t="s">
        <v>19</v>
      </c>
      <c r="N91" s="209" t="s">
        <v>45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172</v>
      </c>
      <c r="AT91" s="212" t="s">
        <v>167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172</v>
      </c>
      <c r="BM91" s="212" t="s">
        <v>1429</v>
      </c>
    </row>
    <row r="92" s="2" customFormat="1">
      <c r="A92" s="35"/>
      <c r="B92" s="36"/>
      <c r="C92" s="37"/>
      <c r="D92" s="214" t="s">
        <v>174</v>
      </c>
      <c r="E92" s="37"/>
      <c r="F92" s="215" t="s">
        <v>619</v>
      </c>
      <c r="G92" s="37"/>
      <c r="H92" s="37"/>
      <c r="I92" s="216"/>
      <c r="J92" s="37"/>
      <c r="K92" s="37"/>
      <c r="L92" s="41"/>
      <c r="M92" s="217"/>
      <c r="N92" s="21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174</v>
      </c>
      <c r="AU92" s="14" t="s">
        <v>84</v>
      </c>
    </row>
    <row r="93" s="2" customFormat="1" ht="24.15" customHeight="1">
      <c r="A93" s="35"/>
      <c r="B93" s="36"/>
      <c r="C93" s="201" t="s">
        <v>181</v>
      </c>
      <c r="D93" s="201" t="s">
        <v>167</v>
      </c>
      <c r="E93" s="202" t="s">
        <v>620</v>
      </c>
      <c r="F93" s="203" t="s">
        <v>621</v>
      </c>
      <c r="G93" s="204" t="s">
        <v>170</v>
      </c>
      <c r="H93" s="205">
        <v>34929.480000000003</v>
      </c>
      <c r="I93" s="206"/>
      <c r="J93" s="207">
        <f>ROUND(I93*H93,2)</f>
        <v>0</v>
      </c>
      <c r="K93" s="203" t="s">
        <v>171</v>
      </c>
      <c r="L93" s="41"/>
      <c r="M93" s="208" t="s">
        <v>19</v>
      </c>
      <c r="N93" s="209" t="s">
        <v>45</v>
      </c>
      <c r="O93" s="8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172</v>
      </c>
      <c r="AT93" s="212" t="s">
        <v>167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172</v>
      </c>
      <c r="BM93" s="212" t="s">
        <v>1430</v>
      </c>
    </row>
    <row r="94" s="2" customFormat="1">
      <c r="A94" s="35"/>
      <c r="B94" s="36"/>
      <c r="C94" s="37"/>
      <c r="D94" s="214" t="s">
        <v>174</v>
      </c>
      <c r="E94" s="37"/>
      <c r="F94" s="215" t="s">
        <v>623</v>
      </c>
      <c r="G94" s="37"/>
      <c r="H94" s="37"/>
      <c r="I94" s="216"/>
      <c r="J94" s="37"/>
      <c r="K94" s="37"/>
      <c r="L94" s="41"/>
      <c r="M94" s="217"/>
      <c r="N94" s="218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174</v>
      </c>
      <c r="AU94" s="14" t="s">
        <v>84</v>
      </c>
    </row>
    <row r="95" s="2" customFormat="1" ht="24.15" customHeight="1">
      <c r="A95" s="35"/>
      <c r="B95" s="36"/>
      <c r="C95" s="201" t="s">
        <v>172</v>
      </c>
      <c r="D95" s="201" t="s">
        <v>167</v>
      </c>
      <c r="E95" s="202" t="s">
        <v>624</v>
      </c>
      <c r="F95" s="203" t="s">
        <v>625</v>
      </c>
      <c r="G95" s="204" t="s">
        <v>170</v>
      </c>
      <c r="H95" s="205">
        <v>582.15800000000002</v>
      </c>
      <c r="I95" s="206"/>
      <c r="J95" s="207">
        <f>ROUND(I95*H95,2)</f>
        <v>0</v>
      </c>
      <c r="K95" s="203" t="s">
        <v>171</v>
      </c>
      <c r="L95" s="41"/>
      <c r="M95" s="208" t="s">
        <v>19</v>
      </c>
      <c r="N95" s="209" t="s">
        <v>45</v>
      </c>
      <c r="O95" s="8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172</v>
      </c>
      <c r="AT95" s="212" t="s">
        <v>167</v>
      </c>
      <c r="AU95" s="212" t="s">
        <v>84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172</v>
      </c>
      <c r="BM95" s="212" t="s">
        <v>1431</v>
      </c>
    </row>
    <row r="96" s="2" customFormat="1">
      <c r="A96" s="35"/>
      <c r="B96" s="36"/>
      <c r="C96" s="37"/>
      <c r="D96" s="214" t="s">
        <v>174</v>
      </c>
      <c r="E96" s="37"/>
      <c r="F96" s="215" t="s">
        <v>627</v>
      </c>
      <c r="G96" s="37"/>
      <c r="H96" s="37"/>
      <c r="I96" s="216"/>
      <c r="J96" s="37"/>
      <c r="K96" s="37"/>
      <c r="L96" s="41"/>
      <c r="M96" s="217"/>
      <c r="N96" s="218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174</v>
      </c>
      <c r="AU96" s="14" t="s">
        <v>84</v>
      </c>
    </row>
    <row r="97" s="2" customFormat="1" ht="16.5" customHeight="1">
      <c r="A97" s="35"/>
      <c r="B97" s="36"/>
      <c r="C97" s="201" t="s">
        <v>190</v>
      </c>
      <c r="D97" s="201" t="s">
        <v>167</v>
      </c>
      <c r="E97" s="202" t="s">
        <v>628</v>
      </c>
      <c r="F97" s="203" t="s">
        <v>629</v>
      </c>
      <c r="G97" s="204" t="s">
        <v>170</v>
      </c>
      <c r="H97" s="205">
        <v>582.15800000000002</v>
      </c>
      <c r="I97" s="206"/>
      <c r="J97" s="207">
        <f>ROUND(I97*H97,2)</f>
        <v>0</v>
      </c>
      <c r="K97" s="203" t="s">
        <v>171</v>
      </c>
      <c r="L97" s="41"/>
      <c r="M97" s="208" t="s">
        <v>19</v>
      </c>
      <c r="N97" s="209" t="s">
        <v>45</v>
      </c>
      <c r="O97" s="81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172</v>
      </c>
      <c r="AT97" s="212" t="s">
        <v>167</v>
      </c>
      <c r="AU97" s="212" t="s">
        <v>84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172</v>
      </c>
      <c r="BM97" s="212" t="s">
        <v>1432</v>
      </c>
    </row>
    <row r="98" s="2" customFormat="1">
      <c r="A98" s="35"/>
      <c r="B98" s="36"/>
      <c r="C98" s="37"/>
      <c r="D98" s="214" t="s">
        <v>174</v>
      </c>
      <c r="E98" s="37"/>
      <c r="F98" s="215" t="s">
        <v>631</v>
      </c>
      <c r="G98" s="37"/>
      <c r="H98" s="37"/>
      <c r="I98" s="216"/>
      <c r="J98" s="37"/>
      <c r="K98" s="37"/>
      <c r="L98" s="41"/>
      <c r="M98" s="217"/>
      <c r="N98" s="218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174</v>
      </c>
      <c r="AU98" s="14" t="s">
        <v>84</v>
      </c>
    </row>
    <row r="99" s="2" customFormat="1" ht="21.75" customHeight="1">
      <c r="A99" s="35"/>
      <c r="B99" s="36"/>
      <c r="C99" s="201" t="s">
        <v>195</v>
      </c>
      <c r="D99" s="201" t="s">
        <v>167</v>
      </c>
      <c r="E99" s="202" t="s">
        <v>632</v>
      </c>
      <c r="F99" s="203" t="s">
        <v>633</v>
      </c>
      <c r="G99" s="204" t="s">
        <v>170</v>
      </c>
      <c r="H99" s="205">
        <v>34929.480000000003</v>
      </c>
      <c r="I99" s="206"/>
      <c r="J99" s="207">
        <f>ROUND(I99*H99,2)</f>
        <v>0</v>
      </c>
      <c r="K99" s="203" t="s">
        <v>171</v>
      </c>
      <c r="L99" s="41"/>
      <c r="M99" s="208" t="s">
        <v>19</v>
      </c>
      <c r="N99" s="209" t="s">
        <v>45</v>
      </c>
      <c r="O99" s="8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172</v>
      </c>
      <c r="AT99" s="212" t="s">
        <v>167</v>
      </c>
      <c r="AU99" s="212" t="s">
        <v>84</v>
      </c>
      <c r="AY99" s="14" t="s">
        <v>164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82</v>
      </c>
      <c r="BK99" s="213">
        <f>ROUND(I99*H99,2)</f>
        <v>0</v>
      </c>
      <c r="BL99" s="14" t="s">
        <v>172</v>
      </c>
      <c r="BM99" s="212" t="s">
        <v>1433</v>
      </c>
    </row>
    <row r="100" s="2" customFormat="1">
      <c r="A100" s="35"/>
      <c r="B100" s="36"/>
      <c r="C100" s="37"/>
      <c r="D100" s="214" t="s">
        <v>174</v>
      </c>
      <c r="E100" s="37"/>
      <c r="F100" s="215" t="s">
        <v>635</v>
      </c>
      <c r="G100" s="37"/>
      <c r="H100" s="37"/>
      <c r="I100" s="216"/>
      <c r="J100" s="37"/>
      <c r="K100" s="37"/>
      <c r="L100" s="41"/>
      <c r="M100" s="217"/>
      <c r="N100" s="218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174</v>
      </c>
      <c r="AU100" s="14" t="s">
        <v>84</v>
      </c>
    </row>
    <row r="101" s="2" customFormat="1" ht="16.5" customHeight="1">
      <c r="A101" s="35"/>
      <c r="B101" s="36"/>
      <c r="C101" s="201" t="s">
        <v>200</v>
      </c>
      <c r="D101" s="201" t="s">
        <v>167</v>
      </c>
      <c r="E101" s="202" t="s">
        <v>636</v>
      </c>
      <c r="F101" s="203" t="s">
        <v>637</v>
      </c>
      <c r="G101" s="204" t="s">
        <v>170</v>
      </c>
      <c r="H101" s="205">
        <v>582.15800000000002</v>
      </c>
      <c r="I101" s="206"/>
      <c r="J101" s="207">
        <f>ROUND(I101*H101,2)</f>
        <v>0</v>
      </c>
      <c r="K101" s="203" t="s">
        <v>171</v>
      </c>
      <c r="L101" s="41"/>
      <c r="M101" s="208" t="s">
        <v>19</v>
      </c>
      <c r="N101" s="209" t="s">
        <v>45</v>
      </c>
      <c r="O101" s="8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172</v>
      </c>
      <c r="AT101" s="212" t="s">
        <v>167</v>
      </c>
      <c r="AU101" s="212" t="s">
        <v>84</v>
      </c>
      <c r="AY101" s="14" t="s">
        <v>164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82</v>
      </c>
      <c r="BK101" s="213">
        <f>ROUND(I101*H101,2)</f>
        <v>0</v>
      </c>
      <c r="BL101" s="14" t="s">
        <v>172</v>
      </c>
      <c r="BM101" s="212" t="s">
        <v>1434</v>
      </c>
    </row>
    <row r="102" s="2" customFormat="1">
      <c r="A102" s="35"/>
      <c r="B102" s="36"/>
      <c r="C102" s="37"/>
      <c r="D102" s="214" t="s">
        <v>174</v>
      </c>
      <c r="E102" s="37"/>
      <c r="F102" s="215" t="s">
        <v>639</v>
      </c>
      <c r="G102" s="37"/>
      <c r="H102" s="37"/>
      <c r="I102" s="216"/>
      <c r="J102" s="37"/>
      <c r="K102" s="37"/>
      <c r="L102" s="41"/>
      <c r="M102" s="217"/>
      <c r="N102" s="218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174</v>
      </c>
      <c r="AU102" s="14" t="s">
        <v>84</v>
      </c>
    </row>
    <row r="103" s="2" customFormat="1" ht="24.15" customHeight="1">
      <c r="A103" s="35"/>
      <c r="B103" s="36"/>
      <c r="C103" s="201" t="s">
        <v>206</v>
      </c>
      <c r="D103" s="201" t="s">
        <v>167</v>
      </c>
      <c r="E103" s="202" t="s">
        <v>640</v>
      </c>
      <c r="F103" s="203" t="s">
        <v>641</v>
      </c>
      <c r="G103" s="204" t="s">
        <v>170</v>
      </c>
      <c r="H103" s="205">
        <v>67.772999999999996</v>
      </c>
      <c r="I103" s="206"/>
      <c r="J103" s="207">
        <f>ROUND(I103*H103,2)</f>
        <v>0</v>
      </c>
      <c r="K103" s="203" t="s">
        <v>171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172</v>
      </c>
      <c r="AT103" s="212" t="s">
        <v>167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172</v>
      </c>
      <c r="BM103" s="212" t="s">
        <v>1435</v>
      </c>
    </row>
    <row r="104" s="2" customFormat="1">
      <c r="A104" s="35"/>
      <c r="B104" s="36"/>
      <c r="C104" s="37"/>
      <c r="D104" s="214" t="s">
        <v>174</v>
      </c>
      <c r="E104" s="37"/>
      <c r="F104" s="215" t="s">
        <v>643</v>
      </c>
      <c r="G104" s="37"/>
      <c r="H104" s="37"/>
      <c r="I104" s="216"/>
      <c r="J104" s="37"/>
      <c r="K104" s="37"/>
      <c r="L104" s="41"/>
      <c r="M104" s="217"/>
      <c r="N104" s="21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174</v>
      </c>
      <c r="AU104" s="14" t="s">
        <v>84</v>
      </c>
    </row>
    <row r="105" s="2" customFormat="1" ht="16.5" customHeight="1">
      <c r="A105" s="35"/>
      <c r="B105" s="36"/>
      <c r="C105" s="201" t="s">
        <v>211</v>
      </c>
      <c r="D105" s="201" t="s">
        <v>167</v>
      </c>
      <c r="E105" s="202" t="s">
        <v>644</v>
      </c>
      <c r="F105" s="203" t="s">
        <v>645</v>
      </c>
      <c r="G105" s="204" t="s">
        <v>170</v>
      </c>
      <c r="H105" s="205">
        <v>582.15800000000002</v>
      </c>
      <c r="I105" s="206"/>
      <c r="J105" s="207">
        <f>ROUND(I105*H105,2)</f>
        <v>0</v>
      </c>
      <c r="K105" s="203" t="s">
        <v>171</v>
      </c>
      <c r="L105" s="41"/>
      <c r="M105" s="208" t="s">
        <v>19</v>
      </c>
      <c r="N105" s="209" t="s">
        <v>45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172</v>
      </c>
      <c r="AT105" s="212" t="s">
        <v>167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172</v>
      </c>
      <c r="BM105" s="212" t="s">
        <v>1436</v>
      </c>
    </row>
    <row r="106" s="2" customFormat="1">
      <c r="A106" s="35"/>
      <c r="B106" s="36"/>
      <c r="C106" s="37"/>
      <c r="D106" s="214" t="s">
        <v>174</v>
      </c>
      <c r="E106" s="37"/>
      <c r="F106" s="215" t="s">
        <v>647</v>
      </c>
      <c r="G106" s="37"/>
      <c r="H106" s="37"/>
      <c r="I106" s="216"/>
      <c r="J106" s="37"/>
      <c r="K106" s="37"/>
      <c r="L106" s="41"/>
      <c r="M106" s="217"/>
      <c r="N106" s="218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174</v>
      </c>
      <c r="AU106" s="14" t="s">
        <v>84</v>
      </c>
    </row>
    <row r="107" s="2" customFormat="1" ht="24.15" customHeight="1">
      <c r="A107" s="35"/>
      <c r="B107" s="36"/>
      <c r="C107" s="201" t="s">
        <v>216</v>
      </c>
      <c r="D107" s="201" t="s">
        <v>167</v>
      </c>
      <c r="E107" s="202" t="s">
        <v>648</v>
      </c>
      <c r="F107" s="203" t="s">
        <v>649</v>
      </c>
      <c r="G107" s="204" t="s">
        <v>170</v>
      </c>
      <c r="H107" s="205">
        <v>582.15800000000002</v>
      </c>
      <c r="I107" s="206"/>
      <c r="J107" s="207">
        <f>ROUND(I107*H107,2)</f>
        <v>0</v>
      </c>
      <c r="K107" s="203" t="s">
        <v>171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172</v>
      </c>
      <c r="AT107" s="212" t="s">
        <v>167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172</v>
      </c>
      <c r="BM107" s="212" t="s">
        <v>1437</v>
      </c>
    </row>
    <row r="108" s="2" customFormat="1">
      <c r="A108" s="35"/>
      <c r="B108" s="36"/>
      <c r="C108" s="37"/>
      <c r="D108" s="214" t="s">
        <v>174</v>
      </c>
      <c r="E108" s="37"/>
      <c r="F108" s="215" t="s">
        <v>651</v>
      </c>
      <c r="G108" s="37"/>
      <c r="H108" s="37"/>
      <c r="I108" s="216"/>
      <c r="J108" s="37"/>
      <c r="K108" s="37"/>
      <c r="L108" s="41"/>
      <c r="M108" s="217"/>
      <c r="N108" s="218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174</v>
      </c>
      <c r="AU108" s="14" t="s">
        <v>84</v>
      </c>
    </row>
    <row r="109" s="12" customFormat="1" ht="22.8" customHeight="1">
      <c r="A109" s="12"/>
      <c r="B109" s="185"/>
      <c r="C109" s="186"/>
      <c r="D109" s="187" t="s">
        <v>73</v>
      </c>
      <c r="E109" s="199" t="s">
        <v>310</v>
      </c>
      <c r="F109" s="199" t="s">
        <v>311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SUM(P110:P111)</f>
        <v>0</v>
      </c>
      <c r="Q109" s="193"/>
      <c r="R109" s="194">
        <f>SUM(R110:R111)</f>
        <v>0</v>
      </c>
      <c r="S109" s="193"/>
      <c r="T109" s="195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6" t="s">
        <v>82</v>
      </c>
      <c r="AT109" s="197" t="s">
        <v>73</v>
      </c>
      <c r="AU109" s="197" t="s">
        <v>82</v>
      </c>
      <c r="AY109" s="196" t="s">
        <v>164</v>
      </c>
      <c r="BK109" s="198">
        <f>SUM(BK110:BK111)</f>
        <v>0</v>
      </c>
    </row>
    <row r="110" s="2" customFormat="1" ht="33" customHeight="1">
      <c r="A110" s="35"/>
      <c r="B110" s="36"/>
      <c r="C110" s="201" t="s">
        <v>222</v>
      </c>
      <c r="D110" s="201" t="s">
        <v>167</v>
      </c>
      <c r="E110" s="202" t="s">
        <v>979</v>
      </c>
      <c r="F110" s="203" t="s">
        <v>980</v>
      </c>
      <c r="G110" s="204" t="s">
        <v>203</v>
      </c>
      <c r="H110" s="205">
        <v>0.0030000000000000001</v>
      </c>
      <c r="I110" s="206"/>
      <c r="J110" s="207">
        <f>ROUND(I110*H110,2)</f>
        <v>0</v>
      </c>
      <c r="K110" s="203" t="s">
        <v>171</v>
      </c>
      <c r="L110" s="41"/>
      <c r="M110" s="208" t="s">
        <v>19</v>
      </c>
      <c r="N110" s="209" t="s">
        <v>45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172</v>
      </c>
      <c r="AT110" s="212" t="s">
        <v>167</v>
      </c>
      <c r="AU110" s="212" t="s">
        <v>84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172</v>
      </c>
      <c r="BM110" s="212" t="s">
        <v>1438</v>
      </c>
    </row>
    <row r="111" s="2" customFormat="1">
      <c r="A111" s="35"/>
      <c r="B111" s="36"/>
      <c r="C111" s="37"/>
      <c r="D111" s="214" t="s">
        <v>174</v>
      </c>
      <c r="E111" s="37"/>
      <c r="F111" s="215" t="s">
        <v>982</v>
      </c>
      <c r="G111" s="37"/>
      <c r="H111" s="37"/>
      <c r="I111" s="216"/>
      <c r="J111" s="37"/>
      <c r="K111" s="37"/>
      <c r="L111" s="41"/>
      <c r="M111" s="217"/>
      <c r="N111" s="218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174</v>
      </c>
      <c r="AU111" s="14" t="s">
        <v>84</v>
      </c>
    </row>
    <row r="112" s="12" customFormat="1" ht="25.92" customHeight="1">
      <c r="A112" s="12"/>
      <c r="B112" s="185"/>
      <c r="C112" s="186"/>
      <c r="D112" s="187" t="s">
        <v>73</v>
      </c>
      <c r="E112" s="188" t="s">
        <v>454</v>
      </c>
      <c r="F112" s="188" t="s">
        <v>455</v>
      </c>
      <c r="G112" s="186"/>
      <c r="H112" s="186"/>
      <c r="I112" s="189"/>
      <c r="J112" s="190">
        <f>BK112</f>
        <v>0</v>
      </c>
      <c r="K112" s="186"/>
      <c r="L112" s="191"/>
      <c r="M112" s="192"/>
      <c r="N112" s="193"/>
      <c r="O112" s="193"/>
      <c r="P112" s="194">
        <f>P113</f>
        <v>0</v>
      </c>
      <c r="Q112" s="193"/>
      <c r="R112" s="194">
        <f>R113</f>
        <v>0.37</v>
      </c>
      <c r="S112" s="193"/>
      <c r="T112" s="195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6" t="s">
        <v>84</v>
      </c>
      <c r="AT112" s="197" t="s">
        <v>73</v>
      </c>
      <c r="AU112" s="197" t="s">
        <v>74</v>
      </c>
      <c r="AY112" s="196" t="s">
        <v>164</v>
      </c>
      <c r="BK112" s="198">
        <f>BK113</f>
        <v>0</v>
      </c>
    </row>
    <row r="113" s="12" customFormat="1" ht="22.8" customHeight="1">
      <c r="A113" s="12"/>
      <c r="B113" s="185"/>
      <c r="C113" s="186"/>
      <c r="D113" s="187" t="s">
        <v>73</v>
      </c>
      <c r="E113" s="199" t="s">
        <v>1358</v>
      </c>
      <c r="F113" s="199" t="s">
        <v>1359</v>
      </c>
      <c r="G113" s="186"/>
      <c r="H113" s="186"/>
      <c r="I113" s="189"/>
      <c r="J113" s="200">
        <f>BK113</f>
        <v>0</v>
      </c>
      <c r="K113" s="186"/>
      <c r="L113" s="191"/>
      <c r="M113" s="192"/>
      <c r="N113" s="193"/>
      <c r="O113" s="193"/>
      <c r="P113" s="194">
        <f>SUM(P114:P118)</f>
        <v>0</v>
      </c>
      <c r="Q113" s="193"/>
      <c r="R113" s="194">
        <f>SUM(R114:R118)</f>
        <v>0.37</v>
      </c>
      <c r="S113" s="193"/>
      <c r="T113" s="195">
        <f>SUM(T114:T118)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6" t="s">
        <v>84</v>
      </c>
      <c r="AT113" s="197" t="s">
        <v>73</v>
      </c>
      <c r="AU113" s="197" t="s">
        <v>82</v>
      </c>
      <c r="AY113" s="196" t="s">
        <v>164</v>
      </c>
      <c r="BK113" s="198">
        <f>SUM(BK114:BK118)</f>
        <v>0</v>
      </c>
    </row>
    <row r="114" s="2" customFormat="1" ht="16.5" customHeight="1">
      <c r="A114" s="35"/>
      <c r="B114" s="36"/>
      <c r="C114" s="201" t="s">
        <v>8</v>
      </c>
      <c r="D114" s="201" t="s">
        <v>167</v>
      </c>
      <c r="E114" s="202" t="s">
        <v>1360</v>
      </c>
      <c r="F114" s="203" t="s">
        <v>1439</v>
      </c>
      <c r="G114" s="204" t="s">
        <v>170</v>
      </c>
      <c r="H114" s="205">
        <v>751.17700000000002</v>
      </c>
      <c r="I114" s="206"/>
      <c r="J114" s="207">
        <f>ROUND(I114*H114,2)</f>
        <v>0</v>
      </c>
      <c r="K114" s="203" t="s">
        <v>19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292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292</v>
      </c>
      <c r="BM114" s="212" t="s">
        <v>1440</v>
      </c>
    </row>
    <row r="115" s="2" customFormat="1" ht="16.5" customHeight="1">
      <c r="A115" s="35"/>
      <c r="B115" s="36"/>
      <c r="C115" s="201" t="s">
        <v>231</v>
      </c>
      <c r="D115" s="201" t="s">
        <v>167</v>
      </c>
      <c r="E115" s="202" t="s">
        <v>1371</v>
      </c>
      <c r="F115" s="203" t="s">
        <v>1372</v>
      </c>
      <c r="G115" s="204" t="s">
        <v>170</v>
      </c>
      <c r="H115" s="205">
        <v>751.17700000000002</v>
      </c>
      <c r="I115" s="206"/>
      <c r="J115" s="207">
        <f>ROUND(I115*H115,2)</f>
        <v>0</v>
      </c>
      <c r="K115" s="203" t="s">
        <v>19</v>
      </c>
      <c r="L115" s="41"/>
      <c r="M115" s="208" t="s">
        <v>19</v>
      </c>
      <c r="N115" s="209" t="s">
        <v>45</v>
      </c>
      <c r="O115" s="81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292</v>
      </c>
      <c r="AT115" s="212" t="s">
        <v>167</v>
      </c>
      <c r="AU115" s="212" t="s">
        <v>84</v>
      </c>
      <c r="AY115" s="14" t="s">
        <v>164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82</v>
      </c>
      <c r="BK115" s="213">
        <f>ROUND(I115*H115,2)</f>
        <v>0</v>
      </c>
      <c r="BL115" s="14" t="s">
        <v>292</v>
      </c>
      <c r="BM115" s="212" t="s">
        <v>1441</v>
      </c>
    </row>
    <row r="116" s="2" customFormat="1" ht="24.15" customHeight="1">
      <c r="A116" s="35"/>
      <c r="B116" s="36"/>
      <c r="C116" s="219" t="s">
        <v>236</v>
      </c>
      <c r="D116" s="219" t="s">
        <v>232</v>
      </c>
      <c r="E116" s="220" t="s">
        <v>1374</v>
      </c>
      <c r="F116" s="221" t="s">
        <v>1442</v>
      </c>
      <c r="G116" s="222" t="s">
        <v>1376</v>
      </c>
      <c r="H116" s="223">
        <v>122</v>
      </c>
      <c r="I116" s="224"/>
      <c r="J116" s="225">
        <f>ROUND(I116*H116,2)</f>
        <v>0</v>
      </c>
      <c r="K116" s="221" t="s">
        <v>19</v>
      </c>
      <c r="L116" s="226"/>
      <c r="M116" s="227" t="s">
        <v>19</v>
      </c>
      <c r="N116" s="228" t="s">
        <v>45</v>
      </c>
      <c r="O116" s="81"/>
      <c r="P116" s="210">
        <f>O116*H116</f>
        <v>0</v>
      </c>
      <c r="Q116" s="210">
        <v>0.001</v>
      </c>
      <c r="R116" s="210">
        <f>Q116*H116</f>
        <v>0.122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443</v>
      </c>
      <c r="AT116" s="212" t="s">
        <v>232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292</v>
      </c>
      <c r="BM116" s="212" t="s">
        <v>1443</v>
      </c>
    </row>
    <row r="117" s="2" customFormat="1" ht="16.5" customHeight="1">
      <c r="A117" s="35"/>
      <c r="B117" s="36"/>
      <c r="C117" s="201" t="s">
        <v>238</v>
      </c>
      <c r="D117" s="201" t="s">
        <v>167</v>
      </c>
      <c r="E117" s="202" t="s">
        <v>1378</v>
      </c>
      <c r="F117" s="203" t="s">
        <v>1379</v>
      </c>
      <c r="G117" s="204" t="s">
        <v>170</v>
      </c>
      <c r="H117" s="205">
        <v>751.17700000000002</v>
      </c>
      <c r="I117" s="206"/>
      <c r="J117" s="207">
        <f>ROUND(I117*H117,2)</f>
        <v>0</v>
      </c>
      <c r="K117" s="203" t="s">
        <v>19</v>
      </c>
      <c r="L117" s="41"/>
      <c r="M117" s="208" t="s">
        <v>19</v>
      </c>
      <c r="N117" s="209" t="s">
        <v>45</v>
      </c>
      <c r="O117" s="81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292</v>
      </c>
      <c r="AT117" s="212" t="s">
        <v>167</v>
      </c>
      <c r="AU117" s="212" t="s">
        <v>84</v>
      </c>
      <c r="AY117" s="14" t="s">
        <v>164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82</v>
      </c>
      <c r="BK117" s="213">
        <f>ROUND(I117*H117,2)</f>
        <v>0</v>
      </c>
      <c r="BL117" s="14" t="s">
        <v>292</v>
      </c>
      <c r="BM117" s="212" t="s">
        <v>1444</v>
      </c>
    </row>
    <row r="118" s="2" customFormat="1" ht="24.15" customHeight="1">
      <c r="A118" s="35"/>
      <c r="B118" s="36"/>
      <c r="C118" s="219" t="s">
        <v>292</v>
      </c>
      <c r="D118" s="219" t="s">
        <v>232</v>
      </c>
      <c r="E118" s="220" t="s">
        <v>1381</v>
      </c>
      <c r="F118" s="221" t="s">
        <v>1445</v>
      </c>
      <c r="G118" s="222" t="s">
        <v>1376</v>
      </c>
      <c r="H118" s="223">
        <v>248</v>
      </c>
      <c r="I118" s="224"/>
      <c r="J118" s="225">
        <f>ROUND(I118*H118,2)</f>
        <v>0</v>
      </c>
      <c r="K118" s="221" t="s">
        <v>19</v>
      </c>
      <c r="L118" s="226"/>
      <c r="M118" s="233" t="s">
        <v>19</v>
      </c>
      <c r="N118" s="234" t="s">
        <v>45</v>
      </c>
      <c r="O118" s="231"/>
      <c r="P118" s="235">
        <f>O118*H118</f>
        <v>0</v>
      </c>
      <c r="Q118" s="235">
        <v>0.001</v>
      </c>
      <c r="R118" s="235">
        <f>Q118*H118</f>
        <v>0.248</v>
      </c>
      <c r="S118" s="235">
        <v>0</v>
      </c>
      <c r="T118" s="236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443</v>
      </c>
      <c r="AT118" s="212" t="s">
        <v>232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292</v>
      </c>
      <c r="BM118" s="212" t="s">
        <v>1446</v>
      </c>
    </row>
    <row r="119" s="2" customFormat="1" ht="6.96" customHeight="1">
      <c r="A119" s="35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41"/>
      <c r="M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</sheetData>
  <sheetProtection sheet="1" autoFilter="0" formatColumns="0" formatRows="0" objects="1" scenarios="1" spinCount="100000" saltValue="uetEkFziuMRgb3dIp90lCrBR76pI2I6CCg7Bfz9AMrEXXZC0qpIJAUDCVtSjkjjXelY+3ODs4omRFNVMpqk9Hw==" hashValue="Cab3kBW4oy7GcoSz1WIAKggXb6rNKPQ79sFz72glY7RcxtXsJfSzNZmqGh0oKv4ewnOfDMPjo5GxTuxE9psJWw==" algorithmName="SHA-512" password="CC35"/>
  <autoFilter ref="C84:K11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629991011"/>
    <hyperlink ref="F92" r:id="rId2" display="https://podminky.urs.cz/item/CS_URS_2025_02/941111121"/>
    <hyperlink ref="F94" r:id="rId3" display="https://podminky.urs.cz/item/CS_URS_2025_02/941111221"/>
    <hyperlink ref="F96" r:id="rId4" display="https://podminky.urs.cz/item/CS_URS_2025_02/941111821"/>
    <hyperlink ref="F98" r:id="rId5" display="https://podminky.urs.cz/item/CS_URS_2025_02/944511111"/>
    <hyperlink ref="F100" r:id="rId6" display="https://podminky.urs.cz/item/CS_URS_2025_02/944511211"/>
    <hyperlink ref="F102" r:id="rId7" display="https://podminky.urs.cz/item/CS_URS_2025_02/944511811"/>
    <hyperlink ref="F104" r:id="rId8" display="https://podminky.urs.cz/item/CS_URS_2025_02/949101111"/>
    <hyperlink ref="F106" r:id="rId9" display="https://podminky.urs.cz/item/CS_URS_2025_02/993111111"/>
    <hyperlink ref="F108" r:id="rId10" display="https://podminky.urs.cz/item/CS_URS_2025_02/993111119"/>
    <hyperlink ref="F111" r:id="rId11" display="https://podminky.urs.cz/item/CS_URS_2025_02/998018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1447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ROUND(J86,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ROUND((SUM(BE86:BE124)),  2)</f>
        <v>0</v>
      </c>
      <c r="G33" s="35"/>
      <c r="H33" s="35"/>
      <c r="I33" s="145">
        <v>0.20999999999999999</v>
      </c>
      <c r="J33" s="144">
        <f>ROUND(((SUM(BE86:BE124))*I33),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ROUND((SUM(BF86:BF124)),  2)</f>
        <v>0</v>
      </c>
      <c r="G34" s="35"/>
      <c r="H34" s="35"/>
      <c r="I34" s="145">
        <v>0.12</v>
      </c>
      <c r="J34" s="144">
        <f>ROUND(((SUM(BF86:BF124))*I34),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ROUND((SUM(BG86:BG124)),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ROUND((SUM(BH86:BH124)),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ROUND((SUM(BI86:BI124)),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2025-109-2B-11 - Zámečnické, klempířské a ost.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J86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518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1448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247</v>
      </c>
      <c r="E62" s="171"/>
      <c r="F62" s="171"/>
      <c r="G62" s="171"/>
      <c r="H62" s="171"/>
      <c r="I62" s="171"/>
      <c r="J62" s="172">
        <f>J96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2"/>
      <c r="C63" s="163"/>
      <c r="D63" s="164" t="s">
        <v>322</v>
      </c>
      <c r="E63" s="165"/>
      <c r="F63" s="165"/>
      <c r="G63" s="165"/>
      <c r="H63" s="165"/>
      <c r="I63" s="165"/>
      <c r="J63" s="166">
        <f>J99</f>
        <v>0</v>
      </c>
      <c r="K63" s="163"/>
      <c r="L63" s="16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68"/>
      <c r="C64" s="169"/>
      <c r="D64" s="170" t="s">
        <v>1449</v>
      </c>
      <c r="E64" s="171"/>
      <c r="F64" s="171"/>
      <c r="G64" s="171"/>
      <c r="H64" s="171"/>
      <c r="I64" s="171"/>
      <c r="J64" s="172">
        <f>J100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522</v>
      </c>
      <c r="E65" s="171"/>
      <c r="F65" s="171"/>
      <c r="G65" s="171"/>
      <c r="H65" s="171"/>
      <c r="I65" s="171"/>
      <c r="J65" s="172">
        <f>J107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8"/>
      <c r="C66" s="169"/>
      <c r="D66" s="170" t="s">
        <v>1450</v>
      </c>
      <c r="E66" s="171"/>
      <c r="F66" s="171"/>
      <c r="G66" s="171"/>
      <c r="H66" s="171"/>
      <c r="I66" s="171"/>
      <c r="J66" s="172">
        <f>J119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 s="2" customFormat="1" ht="6.96" customHeight="1">
      <c r="A68" s="3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/>
    <row r="70" hidden="1"/>
    <row r="71" hidden="1"/>
    <row r="72" s="2" customFormat="1" ht="6.96" customHeight="1">
      <c r="A72" s="35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4.96" customHeight="1">
      <c r="A73" s="35"/>
      <c r="B73" s="36"/>
      <c r="C73" s="20" t="s">
        <v>149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16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157" t="str">
        <f>E7</f>
        <v>SK Modřany- provozní budova</v>
      </c>
      <c r="F76" s="29"/>
      <c r="G76" s="29"/>
      <c r="H76" s="29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140</v>
      </c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E9</f>
        <v>2025-109-2B-11 - Zámečnické, klempířské a ost.</v>
      </c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F12</f>
        <v>Komořanská - 47, Praha 4 - Modřany</v>
      </c>
      <c r="G80" s="37"/>
      <c r="H80" s="37"/>
      <c r="I80" s="29" t="s">
        <v>23</v>
      </c>
      <c r="J80" s="69" t="str">
        <f>IF(J12="","",J12)</f>
        <v>23. 7. 2025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40.05" customHeight="1">
      <c r="A82" s="35"/>
      <c r="B82" s="36"/>
      <c r="C82" s="29" t="s">
        <v>25</v>
      </c>
      <c r="D82" s="37"/>
      <c r="E82" s="37"/>
      <c r="F82" s="24" t="str">
        <f>E15</f>
        <v>Sportovní klub Modřany,Komořanská 47, Praha 4</v>
      </c>
      <c r="G82" s="37"/>
      <c r="H82" s="37"/>
      <c r="I82" s="29" t="s">
        <v>32</v>
      </c>
      <c r="J82" s="33" t="str">
        <f>E21</f>
        <v>ASLB spol.s.r.o.Fikarova 2157/1, Praha 4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IF(E18="","",E18)</f>
        <v>Vyplň údaj</v>
      </c>
      <c r="G83" s="37"/>
      <c r="H83" s="37"/>
      <c r="I83" s="29" t="s">
        <v>36</v>
      </c>
      <c r="J83" s="33" t="str">
        <f>E24</f>
        <v xml:space="preserve"> 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1" customFormat="1" ht="29.28" customHeight="1">
      <c r="A85" s="174"/>
      <c r="B85" s="175"/>
      <c r="C85" s="176" t="s">
        <v>150</v>
      </c>
      <c r="D85" s="177" t="s">
        <v>59</v>
      </c>
      <c r="E85" s="177" t="s">
        <v>55</v>
      </c>
      <c r="F85" s="177" t="s">
        <v>56</v>
      </c>
      <c r="G85" s="177" t="s">
        <v>151</v>
      </c>
      <c r="H85" s="177" t="s">
        <v>152</v>
      </c>
      <c r="I85" s="177" t="s">
        <v>153</v>
      </c>
      <c r="J85" s="177" t="s">
        <v>145</v>
      </c>
      <c r="K85" s="178" t="s">
        <v>154</v>
      </c>
      <c r="L85" s="179"/>
      <c r="M85" s="89" t="s">
        <v>19</v>
      </c>
      <c r="N85" s="90" t="s">
        <v>44</v>
      </c>
      <c r="O85" s="90" t="s">
        <v>155</v>
      </c>
      <c r="P85" s="90" t="s">
        <v>156</v>
      </c>
      <c r="Q85" s="90" t="s">
        <v>157</v>
      </c>
      <c r="R85" s="90" t="s">
        <v>158</v>
      </c>
      <c r="S85" s="90" t="s">
        <v>159</v>
      </c>
      <c r="T85" s="91" t="s">
        <v>160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5"/>
      <c r="B86" s="36"/>
      <c r="C86" s="96" t="s">
        <v>161</v>
      </c>
      <c r="D86" s="37"/>
      <c r="E86" s="37"/>
      <c r="F86" s="37"/>
      <c r="G86" s="37"/>
      <c r="H86" s="37"/>
      <c r="I86" s="37"/>
      <c r="J86" s="180">
        <f>BK86</f>
        <v>0</v>
      </c>
      <c r="K86" s="37"/>
      <c r="L86" s="41"/>
      <c r="M86" s="92"/>
      <c r="N86" s="181"/>
      <c r="O86" s="93"/>
      <c r="P86" s="182">
        <f>P87+P99</f>
        <v>0</v>
      </c>
      <c r="Q86" s="93"/>
      <c r="R86" s="182">
        <f>R87+R99</f>
        <v>1.6164802949999999</v>
      </c>
      <c r="S86" s="93"/>
      <c r="T86" s="183">
        <f>T87+T99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73</v>
      </c>
      <c r="AU86" s="14" t="s">
        <v>146</v>
      </c>
      <c r="BK86" s="184">
        <f>BK87+BK99</f>
        <v>0</v>
      </c>
    </row>
    <row r="87" s="12" customFormat="1" ht="25.92" customHeight="1">
      <c r="A87" s="12"/>
      <c r="B87" s="185"/>
      <c r="C87" s="186"/>
      <c r="D87" s="187" t="s">
        <v>73</v>
      </c>
      <c r="E87" s="188" t="s">
        <v>162</v>
      </c>
      <c r="F87" s="188" t="s">
        <v>523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P88+P96</f>
        <v>0</v>
      </c>
      <c r="Q87" s="193"/>
      <c r="R87" s="194">
        <f>R88+R96</f>
        <v>0.20365919999999999</v>
      </c>
      <c r="S87" s="193"/>
      <c r="T87" s="195">
        <f>T88+T96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82</v>
      </c>
      <c r="AT87" s="197" t="s">
        <v>73</v>
      </c>
      <c r="AU87" s="197" t="s">
        <v>74</v>
      </c>
      <c r="AY87" s="196" t="s">
        <v>164</v>
      </c>
      <c r="BK87" s="198">
        <f>BK88+BK96</f>
        <v>0</v>
      </c>
    </row>
    <row r="88" s="12" customFormat="1" ht="22.8" customHeight="1">
      <c r="A88" s="12"/>
      <c r="B88" s="185"/>
      <c r="C88" s="186"/>
      <c r="D88" s="187" t="s">
        <v>73</v>
      </c>
      <c r="E88" s="199" t="s">
        <v>1451</v>
      </c>
      <c r="F88" s="199" t="s">
        <v>1452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SUM(P89:P95)</f>
        <v>0</v>
      </c>
      <c r="Q88" s="193"/>
      <c r="R88" s="194">
        <f>SUM(R89:R95)</f>
        <v>0.20365919999999999</v>
      </c>
      <c r="S88" s="193"/>
      <c r="T88" s="195">
        <f>SUM(T89:T95)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82</v>
      </c>
      <c r="AT88" s="197" t="s">
        <v>73</v>
      </c>
      <c r="AU88" s="197" t="s">
        <v>82</v>
      </c>
      <c r="AY88" s="196" t="s">
        <v>164</v>
      </c>
      <c r="BK88" s="198">
        <f>SUM(BK89:BK95)</f>
        <v>0</v>
      </c>
    </row>
    <row r="89" s="2" customFormat="1" ht="16.5" customHeight="1">
      <c r="A89" s="35"/>
      <c r="B89" s="36"/>
      <c r="C89" s="201" t="s">
        <v>82</v>
      </c>
      <c r="D89" s="201" t="s">
        <v>167</v>
      </c>
      <c r="E89" s="202" t="s">
        <v>1453</v>
      </c>
      <c r="F89" s="203" t="s">
        <v>1454</v>
      </c>
      <c r="G89" s="204" t="s">
        <v>439</v>
      </c>
      <c r="H89" s="205">
        <v>12</v>
      </c>
      <c r="I89" s="206"/>
      <c r="J89" s="207">
        <f>ROUND(I89*H89,2)</f>
        <v>0</v>
      </c>
      <c r="K89" s="203" t="s">
        <v>171</v>
      </c>
      <c r="L89" s="41"/>
      <c r="M89" s="208" t="s">
        <v>19</v>
      </c>
      <c r="N89" s="209" t="s">
        <v>45</v>
      </c>
      <c r="O89" s="81"/>
      <c r="P89" s="210">
        <f>O89*H89</f>
        <v>0</v>
      </c>
      <c r="Q89" s="210">
        <v>0.0001108</v>
      </c>
      <c r="R89" s="210">
        <f>Q89*H89</f>
        <v>0.0013296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172</v>
      </c>
      <c r="AT89" s="212" t="s">
        <v>167</v>
      </c>
      <c r="AU89" s="212" t="s">
        <v>84</v>
      </c>
      <c r="AY89" s="14" t="s">
        <v>164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82</v>
      </c>
      <c r="BK89" s="213">
        <f>ROUND(I89*H89,2)</f>
        <v>0</v>
      </c>
      <c r="BL89" s="14" t="s">
        <v>172</v>
      </c>
      <c r="BM89" s="212" t="s">
        <v>1455</v>
      </c>
    </row>
    <row r="90" s="2" customFormat="1">
      <c r="A90" s="35"/>
      <c r="B90" s="36"/>
      <c r="C90" s="37"/>
      <c r="D90" s="214" t="s">
        <v>174</v>
      </c>
      <c r="E90" s="37"/>
      <c r="F90" s="215" t="s">
        <v>1456</v>
      </c>
      <c r="G90" s="37"/>
      <c r="H90" s="37"/>
      <c r="I90" s="216"/>
      <c r="J90" s="37"/>
      <c r="K90" s="37"/>
      <c r="L90" s="41"/>
      <c r="M90" s="217"/>
      <c r="N90" s="218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174</v>
      </c>
      <c r="AU90" s="14" t="s">
        <v>84</v>
      </c>
    </row>
    <row r="91" s="2" customFormat="1" ht="16.5" customHeight="1">
      <c r="A91" s="35"/>
      <c r="B91" s="36"/>
      <c r="C91" s="219" t="s">
        <v>84</v>
      </c>
      <c r="D91" s="219" t="s">
        <v>232</v>
      </c>
      <c r="E91" s="220" t="s">
        <v>1457</v>
      </c>
      <c r="F91" s="221" t="s">
        <v>1458</v>
      </c>
      <c r="G91" s="222" t="s">
        <v>439</v>
      </c>
      <c r="H91" s="223">
        <v>11</v>
      </c>
      <c r="I91" s="224"/>
      <c r="J91" s="225">
        <f>ROUND(I91*H91,2)</f>
        <v>0</v>
      </c>
      <c r="K91" s="221" t="s">
        <v>171</v>
      </c>
      <c r="L91" s="226"/>
      <c r="M91" s="227" t="s">
        <v>19</v>
      </c>
      <c r="N91" s="228" t="s">
        <v>45</v>
      </c>
      <c r="O91" s="81"/>
      <c r="P91" s="210">
        <f>O91*H91</f>
        <v>0</v>
      </c>
      <c r="Q91" s="210">
        <v>0.012</v>
      </c>
      <c r="R91" s="210">
        <f>Q91*H91</f>
        <v>0.13200000000000001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206</v>
      </c>
      <c r="AT91" s="212" t="s">
        <v>232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172</v>
      </c>
      <c r="BM91" s="212" t="s">
        <v>1459</v>
      </c>
    </row>
    <row r="92" s="2" customFormat="1" ht="16.5" customHeight="1">
      <c r="A92" s="35"/>
      <c r="B92" s="36"/>
      <c r="C92" s="219" t="s">
        <v>181</v>
      </c>
      <c r="D92" s="219" t="s">
        <v>232</v>
      </c>
      <c r="E92" s="220" t="s">
        <v>1460</v>
      </c>
      <c r="F92" s="221" t="s">
        <v>1461</v>
      </c>
      <c r="G92" s="222" t="s">
        <v>439</v>
      </c>
      <c r="H92" s="223">
        <v>1</v>
      </c>
      <c r="I92" s="224"/>
      <c r="J92" s="225">
        <f>ROUND(I92*H92,2)</f>
        <v>0</v>
      </c>
      <c r="K92" s="221" t="s">
        <v>171</v>
      </c>
      <c r="L92" s="226"/>
      <c r="M92" s="227" t="s">
        <v>19</v>
      </c>
      <c r="N92" s="228" t="s">
        <v>45</v>
      </c>
      <c r="O92" s="81"/>
      <c r="P92" s="210">
        <f>O92*H92</f>
        <v>0</v>
      </c>
      <c r="Q92" s="210">
        <v>0.0089999999999999993</v>
      </c>
      <c r="R92" s="210">
        <f>Q92*H92</f>
        <v>0.0089999999999999993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206</v>
      </c>
      <c r="AT92" s="212" t="s">
        <v>232</v>
      </c>
      <c r="AU92" s="212" t="s">
        <v>84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172</v>
      </c>
      <c r="BM92" s="212" t="s">
        <v>1462</v>
      </c>
    </row>
    <row r="93" s="2" customFormat="1" ht="16.5" customHeight="1">
      <c r="A93" s="35"/>
      <c r="B93" s="36"/>
      <c r="C93" s="201" t="s">
        <v>172</v>
      </c>
      <c r="D93" s="201" t="s">
        <v>167</v>
      </c>
      <c r="E93" s="202" t="s">
        <v>1463</v>
      </c>
      <c r="F93" s="203" t="s">
        <v>1464</v>
      </c>
      <c r="G93" s="204" t="s">
        <v>439</v>
      </c>
      <c r="H93" s="205">
        <v>12</v>
      </c>
      <c r="I93" s="206"/>
      <c r="J93" s="207">
        <f>ROUND(I93*H93,2)</f>
        <v>0</v>
      </c>
      <c r="K93" s="203" t="s">
        <v>171</v>
      </c>
      <c r="L93" s="41"/>
      <c r="M93" s="208" t="s">
        <v>19</v>
      </c>
      <c r="N93" s="209" t="s">
        <v>45</v>
      </c>
      <c r="O93" s="81"/>
      <c r="P93" s="210">
        <f>O93*H93</f>
        <v>0</v>
      </c>
      <c r="Q93" s="210">
        <v>0.0001108</v>
      </c>
      <c r="R93" s="210">
        <f>Q93*H93</f>
        <v>0.0013296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172</v>
      </c>
      <c r="AT93" s="212" t="s">
        <v>167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172</v>
      </c>
      <c r="BM93" s="212" t="s">
        <v>1465</v>
      </c>
    </row>
    <row r="94" s="2" customFormat="1">
      <c r="A94" s="35"/>
      <c r="B94" s="36"/>
      <c r="C94" s="37"/>
      <c r="D94" s="214" t="s">
        <v>174</v>
      </c>
      <c r="E94" s="37"/>
      <c r="F94" s="215" t="s">
        <v>1466</v>
      </c>
      <c r="G94" s="37"/>
      <c r="H94" s="37"/>
      <c r="I94" s="216"/>
      <c r="J94" s="37"/>
      <c r="K94" s="37"/>
      <c r="L94" s="41"/>
      <c r="M94" s="217"/>
      <c r="N94" s="218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174</v>
      </c>
      <c r="AU94" s="14" t="s">
        <v>84</v>
      </c>
    </row>
    <row r="95" s="2" customFormat="1" ht="16.5" customHeight="1">
      <c r="A95" s="35"/>
      <c r="B95" s="36"/>
      <c r="C95" s="219" t="s">
        <v>190</v>
      </c>
      <c r="D95" s="219" t="s">
        <v>232</v>
      </c>
      <c r="E95" s="220" t="s">
        <v>1467</v>
      </c>
      <c r="F95" s="221" t="s">
        <v>1468</v>
      </c>
      <c r="G95" s="222" t="s">
        <v>439</v>
      </c>
      <c r="H95" s="223">
        <v>12</v>
      </c>
      <c r="I95" s="224"/>
      <c r="J95" s="225">
        <f>ROUND(I95*H95,2)</f>
        <v>0</v>
      </c>
      <c r="K95" s="221" t="s">
        <v>171</v>
      </c>
      <c r="L95" s="226"/>
      <c r="M95" s="227" t="s">
        <v>19</v>
      </c>
      <c r="N95" s="228" t="s">
        <v>45</v>
      </c>
      <c r="O95" s="81"/>
      <c r="P95" s="210">
        <f>O95*H95</f>
        <v>0</v>
      </c>
      <c r="Q95" s="210">
        <v>0.0050000000000000001</v>
      </c>
      <c r="R95" s="210">
        <f>Q95*H95</f>
        <v>0.059999999999999998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206</v>
      </c>
      <c r="AT95" s="212" t="s">
        <v>232</v>
      </c>
      <c r="AU95" s="212" t="s">
        <v>84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172</v>
      </c>
      <c r="BM95" s="212" t="s">
        <v>1469</v>
      </c>
    </row>
    <row r="96" s="12" customFormat="1" ht="22.8" customHeight="1">
      <c r="A96" s="12"/>
      <c r="B96" s="185"/>
      <c r="C96" s="186"/>
      <c r="D96" s="187" t="s">
        <v>73</v>
      </c>
      <c r="E96" s="199" t="s">
        <v>310</v>
      </c>
      <c r="F96" s="199" t="s">
        <v>311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SUM(P97:P98)</f>
        <v>0</v>
      </c>
      <c r="Q96" s="193"/>
      <c r="R96" s="194">
        <f>SUM(R97:R98)</f>
        <v>0</v>
      </c>
      <c r="S96" s="193"/>
      <c r="T96" s="195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6" t="s">
        <v>82</v>
      </c>
      <c r="AT96" s="197" t="s">
        <v>73</v>
      </c>
      <c r="AU96" s="197" t="s">
        <v>82</v>
      </c>
      <c r="AY96" s="196" t="s">
        <v>164</v>
      </c>
      <c r="BK96" s="198">
        <f>SUM(BK97:BK98)</f>
        <v>0</v>
      </c>
    </row>
    <row r="97" s="2" customFormat="1" ht="33" customHeight="1">
      <c r="A97" s="35"/>
      <c r="B97" s="36"/>
      <c r="C97" s="201" t="s">
        <v>195</v>
      </c>
      <c r="D97" s="201" t="s">
        <v>167</v>
      </c>
      <c r="E97" s="202" t="s">
        <v>979</v>
      </c>
      <c r="F97" s="203" t="s">
        <v>980</v>
      </c>
      <c r="G97" s="204" t="s">
        <v>203</v>
      </c>
      <c r="H97" s="205">
        <v>0.20399999999999999</v>
      </c>
      <c r="I97" s="206"/>
      <c r="J97" s="207">
        <f>ROUND(I97*H97,2)</f>
        <v>0</v>
      </c>
      <c r="K97" s="203" t="s">
        <v>171</v>
      </c>
      <c r="L97" s="41"/>
      <c r="M97" s="208" t="s">
        <v>19</v>
      </c>
      <c r="N97" s="209" t="s">
        <v>45</v>
      </c>
      <c r="O97" s="81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172</v>
      </c>
      <c r="AT97" s="212" t="s">
        <v>167</v>
      </c>
      <c r="AU97" s="212" t="s">
        <v>84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172</v>
      </c>
      <c r="BM97" s="212" t="s">
        <v>1470</v>
      </c>
    </row>
    <row r="98" s="2" customFormat="1">
      <c r="A98" s="35"/>
      <c r="B98" s="36"/>
      <c r="C98" s="37"/>
      <c r="D98" s="214" t="s">
        <v>174</v>
      </c>
      <c r="E98" s="37"/>
      <c r="F98" s="215" t="s">
        <v>982</v>
      </c>
      <c r="G98" s="37"/>
      <c r="H98" s="37"/>
      <c r="I98" s="216"/>
      <c r="J98" s="37"/>
      <c r="K98" s="37"/>
      <c r="L98" s="41"/>
      <c r="M98" s="217"/>
      <c r="N98" s="218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174</v>
      </c>
      <c r="AU98" s="14" t="s">
        <v>84</v>
      </c>
    </row>
    <row r="99" s="12" customFormat="1" ht="25.92" customHeight="1">
      <c r="A99" s="12"/>
      <c r="B99" s="185"/>
      <c r="C99" s="186"/>
      <c r="D99" s="187" t="s">
        <v>73</v>
      </c>
      <c r="E99" s="188" t="s">
        <v>454</v>
      </c>
      <c r="F99" s="188" t="s">
        <v>455</v>
      </c>
      <c r="G99" s="186"/>
      <c r="H99" s="186"/>
      <c r="I99" s="189"/>
      <c r="J99" s="190">
        <f>BK99</f>
        <v>0</v>
      </c>
      <c r="K99" s="186"/>
      <c r="L99" s="191"/>
      <c r="M99" s="192"/>
      <c r="N99" s="193"/>
      <c r="O99" s="193"/>
      <c r="P99" s="194">
        <f>P100+P107+P119</f>
        <v>0</v>
      </c>
      <c r="Q99" s="193"/>
      <c r="R99" s="194">
        <f>R100+R107+R119</f>
        <v>1.412821095</v>
      </c>
      <c r="S99" s="193"/>
      <c r="T99" s="195">
        <f>T100+T107+T119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84</v>
      </c>
      <c r="AT99" s="197" t="s">
        <v>73</v>
      </c>
      <c r="AU99" s="197" t="s">
        <v>74</v>
      </c>
      <c r="AY99" s="196" t="s">
        <v>164</v>
      </c>
      <c r="BK99" s="198">
        <f>BK100+BK107+BK119</f>
        <v>0</v>
      </c>
    </row>
    <row r="100" s="12" customFormat="1" ht="22.8" customHeight="1">
      <c r="A100" s="12"/>
      <c r="B100" s="185"/>
      <c r="C100" s="186"/>
      <c r="D100" s="187" t="s">
        <v>73</v>
      </c>
      <c r="E100" s="199" t="s">
        <v>1471</v>
      </c>
      <c r="F100" s="199" t="s">
        <v>1472</v>
      </c>
      <c r="G100" s="186"/>
      <c r="H100" s="186"/>
      <c r="I100" s="189"/>
      <c r="J100" s="200">
        <f>BK100</f>
        <v>0</v>
      </c>
      <c r="K100" s="186"/>
      <c r="L100" s="191"/>
      <c r="M100" s="192"/>
      <c r="N100" s="193"/>
      <c r="O100" s="193"/>
      <c r="P100" s="194">
        <f>SUM(P101:P106)</f>
        <v>0</v>
      </c>
      <c r="Q100" s="193"/>
      <c r="R100" s="194">
        <f>SUM(R101:R106)</f>
        <v>1.1547215749999999</v>
      </c>
      <c r="S100" s="193"/>
      <c r="T100" s="195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6" t="s">
        <v>84</v>
      </c>
      <c r="AT100" s="197" t="s">
        <v>73</v>
      </c>
      <c r="AU100" s="197" t="s">
        <v>82</v>
      </c>
      <c r="AY100" s="196" t="s">
        <v>164</v>
      </c>
      <c r="BK100" s="198">
        <f>SUM(BK101:BK106)</f>
        <v>0</v>
      </c>
    </row>
    <row r="101" s="2" customFormat="1" ht="24.15" customHeight="1">
      <c r="A101" s="35"/>
      <c r="B101" s="36"/>
      <c r="C101" s="201" t="s">
        <v>200</v>
      </c>
      <c r="D101" s="201" t="s">
        <v>167</v>
      </c>
      <c r="E101" s="202" t="s">
        <v>1473</v>
      </c>
      <c r="F101" s="203" t="s">
        <v>1474</v>
      </c>
      <c r="G101" s="204" t="s">
        <v>219</v>
      </c>
      <c r="H101" s="205">
        <v>181.63</v>
      </c>
      <c r="I101" s="206"/>
      <c r="J101" s="207">
        <f>ROUND(I101*H101,2)</f>
        <v>0</v>
      </c>
      <c r="K101" s="203" t="s">
        <v>171</v>
      </c>
      <c r="L101" s="41"/>
      <c r="M101" s="208" t="s">
        <v>19</v>
      </c>
      <c r="N101" s="209" t="s">
        <v>45</v>
      </c>
      <c r="O101" s="81"/>
      <c r="P101" s="210">
        <f>O101*H101</f>
        <v>0</v>
      </c>
      <c r="Q101" s="210">
        <v>0.0056525000000000004</v>
      </c>
      <c r="R101" s="210">
        <f>Q101*H101</f>
        <v>1.0266635749999999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292</v>
      </c>
      <c r="AT101" s="212" t="s">
        <v>167</v>
      </c>
      <c r="AU101" s="212" t="s">
        <v>84</v>
      </c>
      <c r="AY101" s="14" t="s">
        <v>164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82</v>
      </c>
      <c r="BK101" s="213">
        <f>ROUND(I101*H101,2)</f>
        <v>0</v>
      </c>
      <c r="BL101" s="14" t="s">
        <v>292</v>
      </c>
      <c r="BM101" s="212" t="s">
        <v>1475</v>
      </c>
    </row>
    <row r="102" s="2" customFormat="1">
      <c r="A102" s="35"/>
      <c r="B102" s="36"/>
      <c r="C102" s="37"/>
      <c r="D102" s="214" t="s">
        <v>174</v>
      </c>
      <c r="E102" s="37"/>
      <c r="F102" s="215" t="s">
        <v>1476</v>
      </c>
      <c r="G102" s="37"/>
      <c r="H102" s="37"/>
      <c r="I102" s="216"/>
      <c r="J102" s="37"/>
      <c r="K102" s="37"/>
      <c r="L102" s="41"/>
      <c r="M102" s="217"/>
      <c r="N102" s="218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174</v>
      </c>
      <c r="AU102" s="14" t="s">
        <v>84</v>
      </c>
    </row>
    <row r="103" s="2" customFormat="1" ht="24.15" customHeight="1">
      <c r="A103" s="35"/>
      <c r="B103" s="36"/>
      <c r="C103" s="201" t="s">
        <v>206</v>
      </c>
      <c r="D103" s="201" t="s">
        <v>167</v>
      </c>
      <c r="E103" s="202" t="s">
        <v>1477</v>
      </c>
      <c r="F103" s="203" t="s">
        <v>1478</v>
      </c>
      <c r="G103" s="204" t="s">
        <v>219</v>
      </c>
      <c r="H103" s="205">
        <v>70</v>
      </c>
      <c r="I103" s="206"/>
      <c r="J103" s="207">
        <f>ROUND(I103*H103,2)</f>
        <v>0</v>
      </c>
      <c r="K103" s="203" t="s">
        <v>171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0.0018293999999999999</v>
      </c>
      <c r="R103" s="210">
        <f>Q103*H103</f>
        <v>0.12805800000000001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292</v>
      </c>
      <c r="AT103" s="212" t="s">
        <v>167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292</v>
      </c>
      <c r="BM103" s="212" t="s">
        <v>1479</v>
      </c>
    </row>
    <row r="104" s="2" customFormat="1">
      <c r="A104" s="35"/>
      <c r="B104" s="36"/>
      <c r="C104" s="37"/>
      <c r="D104" s="214" t="s">
        <v>174</v>
      </c>
      <c r="E104" s="37"/>
      <c r="F104" s="215" t="s">
        <v>1480</v>
      </c>
      <c r="G104" s="37"/>
      <c r="H104" s="37"/>
      <c r="I104" s="216"/>
      <c r="J104" s="37"/>
      <c r="K104" s="37"/>
      <c r="L104" s="41"/>
      <c r="M104" s="217"/>
      <c r="N104" s="21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174</v>
      </c>
      <c r="AU104" s="14" t="s">
        <v>84</v>
      </c>
    </row>
    <row r="105" s="2" customFormat="1" ht="33" customHeight="1">
      <c r="A105" s="35"/>
      <c r="B105" s="36"/>
      <c r="C105" s="201" t="s">
        <v>211</v>
      </c>
      <c r="D105" s="201" t="s">
        <v>167</v>
      </c>
      <c r="E105" s="202" t="s">
        <v>1481</v>
      </c>
      <c r="F105" s="203" t="s">
        <v>1482</v>
      </c>
      <c r="G105" s="204" t="s">
        <v>203</v>
      </c>
      <c r="H105" s="205">
        <v>1.155</v>
      </c>
      <c r="I105" s="206"/>
      <c r="J105" s="207">
        <f>ROUND(I105*H105,2)</f>
        <v>0</v>
      </c>
      <c r="K105" s="203" t="s">
        <v>171</v>
      </c>
      <c r="L105" s="41"/>
      <c r="M105" s="208" t="s">
        <v>19</v>
      </c>
      <c r="N105" s="209" t="s">
        <v>45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292</v>
      </c>
      <c r="AT105" s="212" t="s">
        <v>167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292</v>
      </c>
      <c r="BM105" s="212" t="s">
        <v>1483</v>
      </c>
    </row>
    <row r="106" s="2" customFormat="1">
      <c r="A106" s="35"/>
      <c r="B106" s="36"/>
      <c r="C106" s="37"/>
      <c r="D106" s="214" t="s">
        <v>174</v>
      </c>
      <c r="E106" s="37"/>
      <c r="F106" s="215" t="s">
        <v>1484</v>
      </c>
      <c r="G106" s="37"/>
      <c r="H106" s="37"/>
      <c r="I106" s="216"/>
      <c r="J106" s="37"/>
      <c r="K106" s="37"/>
      <c r="L106" s="41"/>
      <c r="M106" s="217"/>
      <c r="N106" s="218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174</v>
      </c>
      <c r="AU106" s="14" t="s">
        <v>84</v>
      </c>
    </row>
    <row r="107" s="12" customFormat="1" ht="22.8" customHeight="1">
      <c r="A107" s="12"/>
      <c r="B107" s="185"/>
      <c r="C107" s="186"/>
      <c r="D107" s="187" t="s">
        <v>73</v>
      </c>
      <c r="E107" s="199" t="s">
        <v>740</v>
      </c>
      <c r="F107" s="199" t="s">
        <v>741</v>
      </c>
      <c r="G107" s="186"/>
      <c r="H107" s="186"/>
      <c r="I107" s="189"/>
      <c r="J107" s="200">
        <f>BK107</f>
        <v>0</v>
      </c>
      <c r="K107" s="186"/>
      <c r="L107" s="191"/>
      <c r="M107" s="192"/>
      <c r="N107" s="193"/>
      <c r="O107" s="193"/>
      <c r="P107" s="194">
        <f>SUM(P108:P118)</f>
        <v>0</v>
      </c>
      <c r="Q107" s="193"/>
      <c r="R107" s="194">
        <f>SUM(R108:R118)</f>
        <v>0.25809952000000003</v>
      </c>
      <c r="S107" s="193"/>
      <c r="T107" s="195">
        <f>SUM(T108:T118)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6" t="s">
        <v>84</v>
      </c>
      <c r="AT107" s="197" t="s">
        <v>73</v>
      </c>
      <c r="AU107" s="197" t="s">
        <v>82</v>
      </c>
      <c r="AY107" s="196" t="s">
        <v>164</v>
      </c>
      <c r="BK107" s="198">
        <f>SUM(BK108:BK118)</f>
        <v>0</v>
      </c>
    </row>
    <row r="108" s="2" customFormat="1" ht="16.5" customHeight="1">
      <c r="A108" s="35"/>
      <c r="B108" s="36"/>
      <c r="C108" s="201" t="s">
        <v>216</v>
      </c>
      <c r="D108" s="201" t="s">
        <v>167</v>
      </c>
      <c r="E108" s="202" t="s">
        <v>1485</v>
      </c>
      <c r="F108" s="203" t="s">
        <v>1486</v>
      </c>
      <c r="G108" s="204" t="s">
        <v>219</v>
      </c>
      <c r="H108" s="205">
        <v>17.600000000000001</v>
      </c>
      <c r="I108" s="206"/>
      <c r="J108" s="207">
        <f>ROUND(I108*H108,2)</f>
        <v>0</v>
      </c>
      <c r="K108" s="203" t="s">
        <v>171</v>
      </c>
      <c r="L108" s="41"/>
      <c r="M108" s="208" t="s">
        <v>19</v>
      </c>
      <c r="N108" s="209" t="s">
        <v>45</v>
      </c>
      <c r="O108" s="81"/>
      <c r="P108" s="210">
        <f>O108*H108</f>
        <v>0</v>
      </c>
      <c r="Q108" s="210">
        <v>0.00071840000000000001</v>
      </c>
      <c r="R108" s="210">
        <f>Q108*H108</f>
        <v>0.012643840000000002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292</v>
      </c>
      <c r="AT108" s="212" t="s">
        <v>167</v>
      </c>
      <c r="AU108" s="212" t="s">
        <v>84</v>
      </c>
      <c r="AY108" s="14" t="s">
        <v>164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82</v>
      </c>
      <c r="BK108" s="213">
        <f>ROUND(I108*H108,2)</f>
        <v>0</v>
      </c>
      <c r="BL108" s="14" t="s">
        <v>292</v>
      </c>
      <c r="BM108" s="212" t="s">
        <v>1487</v>
      </c>
    </row>
    <row r="109" s="2" customFormat="1">
      <c r="A109" s="35"/>
      <c r="B109" s="36"/>
      <c r="C109" s="37"/>
      <c r="D109" s="214" t="s">
        <v>174</v>
      </c>
      <c r="E109" s="37"/>
      <c r="F109" s="215" t="s">
        <v>1488</v>
      </c>
      <c r="G109" s="37"/>
      <c r="H109" s="37"/>
      <c r="I109" s="216"/>
      <c r="J109" s="37"/>
      <c r="K109" s="37"/>
      <c r="L109" s="41"/>
      <c r="M109" s="217"/>
      <c r="N109" s="218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174</v>
      </c>
      <c r="AU109" s="14" t="s">
        <v>84</v>
      </c>
    </row>
    <row r="110" s="2" customFormat="1" ht="16.5" customHeight="1">
      <c r="A110" s="35"/>
      <c r="B110" s="36"/>
      <c r="C110" s="219" t="s">
        <v>222</v>
      </c>
      <c r="D110" s="219" t="s">
        <v>232</v>
      </c>
      <c r="E110" s="220" t="s">
        <v>1489</v>
      </c>
      <c r="F110" s="221" t="s">
        <v>1490</v>
      </c>
      <c r="G110" s="222" t="s">
        <v>219</v>
      </c>
      <c r="H110" s="223">
        <v>17.600000000000001</v>
      </c>
      <c r="I110" s="224"/>
      <c r="J110" s="225">
        <f>ROUND(I110*H110,2)</f>
        <v>0</v>
      </c>
      <c r="K110" s="221" t="s">
        <v>19</v>
      </c>
      <c r="L110" s="226"/>
      <c r="M110" s="227" t="s">
        <v>19</v>
      </c>
      <c r="N110" s="228" t="s">
        <v>45</v>
      </c>
      <c r="O110" s="81"/>
      <c r="P110" s="210">
        <f>O110*H110</f>
        <v>0</v>
      </c>
      <c r="Q110" s="210">
        <v>0.0070000000000000001</v>
      </c>
      <c r="R110" s="210">
        <f>Q110*H110</f>
        <v>0.12320000000000002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443</v>
      </c>
      <c r="AT110" s="212" t="s">
        <v>232</v>
      </c>
      <c r="AU110" s="212" t="s">
        <v>84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292</v>
      </c>
      <c r="BM110" s="212" t="s">
        <v>1491</v>
      </c>
    </row>
    <row r="111" s="2" customFormat="1" ht="16.5" customHeight="1">
      <c r="A111" s="35"/>
      <c r="B111" s="36"/>
      <c r="C111" s="201" t="s">
        <v>8</v>
      </c>
      <c r="D111" s="201" t="s">
        <v>167</v>
      </c>
      <c r="E111" s="202" t="s">
        <v>1492</v>
      </c>
      <c r="F111" s="203" t="s">
        <v>1493</v>
      </c>
      <c r="G111" s="204" t="s">
        <v>219</v>
      </c>
      <c r="H111" s="205">
        <v>5.2000000000000002</v>
      </c>
      <c r="I111" s="206"/>
      <c r="J111" s="207">
        <f>ROUND(I111*H111,2)</f>
        <v>0</v>
      </c>
      <c r="K111" s="203" t="s">
        <v>171</v>
      </c>
      <c r="L111" s="41"/>
      <c r="M111" s="208" t="s">
        <v>19</v>
      </c>
      <c r="N111" s="209" t="s">
        <v>45</v>
      </c>
      <c r="O111" s="81"/>
      <c r="P111" s="210">
        <f>O111*H111</f>
        <v>0</v>
      </c>
      <c r="Q111" s="210">
        <v>0.00071840000000000001</v>
      </c>
      <c r="R111" s="210">
        <f>Q111*H111</f>
        <v>0.0037356800000000003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292</v>
      </c>
      <c r="AT111" s="212" t="s">
        <v>167</v>
      </c>
      <c r="AU111" s="212" t="s">
        <v>84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292</v>
      </c>
      <c r="BM111" s="212" t="s">
        <v>1494</v>
      </c>
    </row>
    <row r="112" s="2" customFormat="1">
      <c r="A112" s="35"/>
      <c r="B112" s="36"/>
      <c r="C112" s="37"/>
      <c r="D112" s="214" t="s">
        <v>174</v>
      </c>
      <c r="E112" s="37"/>
      <c r="F112" s="215" t="s">
        <v>1495</v>
      </c>
      <c r="G112" s="37"/>
      <c r="H112" s="37"/>
      <c r="I112" s="216"/>
      <c r="J112" s="37"/>
      <c r="K112" s="37"/>
      <c r="L112" s="41"/>
      <c r="M112" s="217"/>
      <c r="N112" s="218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174</v>
      </c>
      <c r="AU112" s="14" t="s">
        <v>84</v>
      </c>
    </row>
    <row r="113" s="2" customFormat="1" ht="16.5" customHeight="1">
      <c r="A113" s="35"/>
      <c r="B113" s="36"/>
      <c r="C113" s="219" t="s">
        <v>231</v>
      </c>
      <c r="D113" s="219" t="s">
        <v>232</v>
      </c>
      <c r="E113" s="220" t="s">
        <v>1496</v>
      </c>
      <c r="F113" s="221" t="s">
        <v>1497</v>
      </c>
      <c r="G113" s="222" t="s">
        <v>219</v>
      </c>
      <c r="H113" s="223">
        <v>5.2000000000000002</v>
      </c>
      <c r="I113" s="224"/>
      <c r="J113" s="225">
        <f>ROUND(I113*H113,2)</f>
        <v>0</v>
      </c>
      <c r="K113" s="221" t="s">
        <v>19</v>
      </c>
      <c r="L113" s="226"/>
      <c r="M113" s="227" t="s">
        <v>19</v>
      </c>
      <c r="N113" s="228" t="s">
        <v>45</v>
      </c>
      <c r="O113" s="81"/>
      <c r="P113" s="210">
        <f>O113*H113</f>
        <v>0</v>
      </c>
      <c r="Q113" s="210">
        <v>0.019</v>
      </c>
      <c r="R113" s="210">
        <f>Q113*H113</f>
        <v>0.098799999999999999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443</v>
      </c>
      <c r="AT113" s="212" t="s">
        <v>232</v>
      </c>
      <c r="AU113" s="212" t="s">
        <v>84</v>
      </c>
      <c r="AY113" s="14" t="s">
        <v>164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82</v>
      </c>
      <c r="BK113" s="213">
        <f>ROUND(I113*H113,2)</f>
        <v>0</v>
      </c>
      <c r="BL113" s="14" t="s">
        <v>292</v>
      </c>
      <c r="BM113" s="212" t="s">
        <v>1498</v>
      </c>
    </row>
    <row r="114" s="2" customFormat="1" ht="16.5" customHeight="1">
      <c r="A114" s="35"/>
      <c r="B114" s="36"/>
      <c r="C114" s="201" t="s">
        <v>236</v>
      </c>
      <c r="D114" s="201" t="s">
        <v>167</v>
      </c>
      <c r="E114" s="202" t="s">
        <v>1499</v>
      </c>
      <c r="F114" s="203" t="s">
        <v>1500</v>
      </c>
      <c r="G114" s="204" t="s">
        <v>219</v>
      </c>
      <c r="H114" s="205">
        <v>6.7999999999999998</v>
      </c>
      <c r="I114" s="206"/>
      <c r="J114" s="207">
        <f>ROUND(I114*H114,2)</f>
        <v>0</v>
      </c>
      <c r="K114" s="203" t="s">
        <v>171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292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292</v>
      </c>
      <c r="BM114" s="212" t="s">
        <v>1501</v>
      </c>
    </row>
    <row r="115" s="2" customFormat="1">
      <c r="A115" s="35"/>
      <c r="B115" s="36"/>
      <c r="C115" s="37"/>
      <c r="D115" s="214" t="s">
        <v>174</v>
      </c>
      <c r="E115" s="37"/>
      <c r="F115" s="215" t="s">
        <v>1502</v>
      </c>
      <c r="G115" s="37"/>
      <c r="H115" s="37"/>
      <c r="I115" s="216"/>
      <c r="J115" s="37"/>
      <c r="K115" s="37"/>
      <c r="L115" s="41"/>
      <c r="M115" s="217"/>
      <c r="N115" s="218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174</v>
      </c>
      <c r="AU115" s="14" t="s">
        <v>84</v>
      </c>
    </row>
    <row r="116" s="2" customFormat="1" ht="16.5" customHeight="1">
      <c r="A116" s="35"/>
      <c r="B116" s="36"/>
      <c r="C116" s="219" t="s">
        <v>238</v>
      </c>
      <c r="D116" s="219" t="s">
        <v>232</v>
      </c>
      <c r="E116" s="220" t="s">
        <v>1503</v>
      </c>
      <c r="F116" s="221" t="s">
        <v>1504</v>
      </c>
      <c r="G116" s="222" t="s">
        <v>219</v>
      </c>
      <c r="H116" s="223">
        <v>6.7999999999999998</v>
      </c>
      <c r="I116" s="224"/>
      <c r="J116" s="225">
        <f>ROUND(I116*H116,2)</f>
        <v>0</v>
      </c>
      <c r="K116" s="221" t="s">
        <v>171</v>
      </c>
      <c r="L116" s="226"/>
      <c r="M116" s="227" t="s">
        <v>19</v>
      </c>
      <c r="N116" s="228" t="s">
        <v>45</v>
      </c>
      <c r="O116" s="81"/>
      <c r="P116" s="210">
        <f>O116*H116</f>
        <v>0</v>
      </c>
      <c r="Q116" s="210">
        <v>0.0028999999999999998</v>
      </c>
      <c r="R116" s="210">
        <f>Q116*H116</f>
        <v>0.019719999999999998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443</v>
      </c>
      <c r="AT116" s="212" t="s">
        <v>232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292</v>
      </c>
      <c r="BM116" s="212" t="s">
        <v>1505</v>
      </c>
    </row>
    <row r="117" s="2" customFormat="1" ht="24.15" customHeight="1">
      <c r="A117" s="35"/>
      <c r="B117" s="36"/>
      <c r="C117" s="201" t="s">
        <v>292</v>
      </c>
      <c r="D117" s="201" t="s">
        <v>167</v>
      </c>
      <c r="E117" s="202" t="s">
        <v>1506</v>
      </c>
      <c r="F117" s="203" t="s">
        <v>1507</v>
      </c>
      <c r="G117" s="204" t="s">
        <v>1508</v>
      </c>
      <c r="H117" s="237"/>
      <c r="I117" s="206"/>
      <c r="J117" s="207">
        <f>ROUND(I117*H117,2)</f>
        <v>0</v>
      </c>
      <c r="K117" s="203" t="s">
        <v>171</v>
      </c>
      <c r="L117" s="41"/>
      <c r="M117" s="208" t="s">
        <v>19</v>
      </c>
      <c r="N117" s="209" t="s">
        <v>45</v>
      </c>
      <c r="O117" s="81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292</v>
      </c>
      <c r="AT117" s="212" t="s">
        <v>167</v>
      </c>
      <c r="AU117" s="212" t="s">
        <v>84</v>
      </c>
      <c r="AY117" s="14" t="s">
        <v>164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82</v>
      </c>
      <c r="BK117" s="213">
        <f>ROUND(I117*H117,2)</f>
        <v>0</v>
      </c>
      <c r="BL117" s="14" t="s">
        <v>292</v>
      </c>
      <c r="BM117" s="212" t="s">
        <v>1509</v>
      </c>
    </row>
    <row r="118" s="2" customFormat="1">
      <c r="A118" s="35"/>
      <c r="B118" s="36"/>
      <c r="C118" s="37"/>
      <c r="D118" s="214" t="s">
        <v>174</v>
      </c>
      <c r="E118" s="37"/>
      <c r="F118" s="215" t="s">
        <v>1510</v>
      </c>
      <c r="G118" s="37"/>
      <c r="H118" s="37"/>
      <c r="I118" s="216"/>
      <c r="J118" s="37"/>
      <c r="K118" s="37"/>
      <c r="L118" s="41"/>
      <c r="M118" s="217"/>
      <c r="N118" s="218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174</v>
      </c>
      <c r="AU118" s="14" t="s">
        <v>84</v>
      </c>
    </row>
    <row r="119" s="12" customFormat="1" ht="22.8" customHeight="1">
      <c r="A119" s="12"/>
      <c r="B119" s="185"/>
      <c r="C119" s="186"/>
      <c r="D119" s="187" t="s">
        <v>73</v>
      </c>
      <c r="E119" s="199" t="s">
        <v>1511</v>
      </c>
      <c r="F119" s="199" t="s">
        <v>1512</v>
      </c>
      <c r="G119" s="186"/>
      <c r="H119" s="186"/>
      <c r="I119" s="189"/>
      <c r="J119" s="200">
        <f>BK119</f>
        <v>0</v>
      </c>
      <c r="K119" s="186"/>
      <c r="L119" s="191"/>
      <c r="M119" s="192"/>
      <c r="N119" s="193"/>
      <c r="O119" s="193"/>
      <c r="P119" s="194">
        <f>SUM(P120:P124)</f>
        <v>0</v>
      </c>
      <c r="Q119" s="193"/>
      <c r="R119" s="194">
        <f>SUM(R120:R124)</f>
        <v>0</v>
      </c>
      <c r="S119" s="193"/>
      <c r="T119" s="195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6" t="s">
        <v>84</v>
      </c>
      <c r="AT119" s="197" t="s">
        <v>73</v>
      </c>
      <c r="AU119" s="197" t="s">
        <v>82</v>
      </c>
      <c r="AY119" s="196" t="s">
        <v>164</v>
      </c>
      <c r="BK119" s="198">
        <f>SUM(BK120:BK124)</f>
        <v>0</v>
      </c>
    </row>
    <row r="120" s="2" customFormat="1" ht="21.75" customHeight="1">
      <c r="A120" s="35"/>
      <c r="B120" s="36"/>
      <c r="C120" s="201" t="s">
        <v>297</v>
      </c>
      <c r="D120" s="201" t="s">
        <v>167</v>
      </c>
      <c r="E120" s="202" t="s">
        <v>1513</v>
      </c>
      <c r="F120" s="203" t="s">
        <v>1514</v>
      </c>
      <c r="G120" s="204" t="s">
        <v>780</v>
      </c>
      <c r="H120" s="205">
        <v>2</v>
      </c>
      <c r="I120" s="206"/>
      <c r="J120" s="207">
        <f>ROUND(I120*H120,2)</f>
        <v>0</v>
      </c>
      <c r="K120" s="203" t="s">
        <v>19</v>
      </c>
      <c r="L120" s="41"/>
      <c r="M120" s="208" t="s">
        <v>19</v>
      </c>
      <c r="N120" s="209" t="s">
        <v>45</v>
      </c>
      <c r="O120" s="8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292</v>
      </c>
      <c r="AT120" s="212" t="s">
        <v>167</v>
      </c>
      <c r="AU120" s="212" t="s">
        <v>84</v>
      </c>
      <c r="AY120" s="14" t="s">
        <v>164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82</v>
      </c>
      <c r="BK120" s="213">
        <f>ROUND(I120*H120,2)</f>
        <v>0</v>
      </c>
      <c r="BL120" s="14" t="s">
        <v>292</v>
      </c>
      <c r="BM120" s="212" t="s">
        <v>1515</v>
      </c>
    </row>
    <row r="121" s="2" customFormat="1" ht="21.75" customHeight="1">
      <c r="A121" s="35"/>
      <c r="B121" s="36"/>
      <c r="C121" s="201" t="s">
        <v>303</v>
      </c>
      <c r="D121" s="201" t="s">
        <v>167</v>
      </c>
      <c r="E121" s="202" t="s">
        <v>1516</v>
      </c>
      <c r="F121" s="203" t="s">
        <v>1517</v>
      </c>
      <c r="G121" s="204" t="s">
        <v>780</v>
      </c>
      <c r="H121" s="205">
        <v>1</v>
      </c>
      <c r="I121" s="206"/>
      <c r="J121" s="207">
        <f>ROUND(I121*H121,2)</f>
        <v>0</v>
      </c>
      <c r="K121" s="203" t="s">
        <v>19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292</v>
      </c>
      <c r="AT121" s="212" t="s">
        <v>167</v>
      </c>
      <c r="AU121" s="212" t="s">
        <v>84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292</v>
      </c>
      <c r="BM121" s="212" t="s">
        <v>1518</v>
      </c>
    </row>
    <row r="122" s="2" customFormat="1" ht="16.5" customHeight="1">
      <c r="A122" s="35"/>
      <c r="B122" s="36"/>
      <c r="C122" s="201" t="s">
        <v>305</v>
      </c>
      <c r="D122" s="201" t="s">
        <v>167</v>
      </c>
      <c r="E122" s="202" t="s">
        <v>1519</v>
      </c>
      <c r="F122" s="203" t="s">
        <v>1520</v>
      </c>
      <c r="G122" s="204" t="s">
        <v>780</v>
      </c>
      <c r="H122" s="205">
        <v>1</v>
      </c>
      <c r="I122" s="206"/>
      <c r="J122" s="207">
        <f>ROUND(I122*H122,2)</f>
        <v>0</v>
      </c>
      <c r="K122" s="203" t="s">
        <v>19</v>
      </c>
      <c r="L122" s="41"/>
      <c r="M122" s="208" t="s">
        <v>19</v>
      </c>
      <c r="N122" s="209" t="s">
        <v>45</v>
      </c>
      <c r="O122" s="81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292</v>
      </c>
      <c r="AT122" s="212" t="s">
        <v>167</v>
      </c>
      <c r="AU122" s="212" t="s">
        <v>84</v>
      </c>
      <c r="AY122" s="14" t="s">
        <v>164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82</v>
      </c>
      <c r="BK122" s="213">
        <f>ROUND(I122*H122,2)</f>
        <v>0</v>
      </c>
      <c r="BL122" s="14" t="s">
        <v>292</v>
      </c>
      <c r="BM122" s="212" t="s">
        <v>1521</v>
      </c>
    </row>
    <row r="123" s="2" customFormat="1" ht="24.15" customHeight="1">
      <c r="A123" s="35"/>
      <c r="B123" s="36"/>
      <c r="C123" s="201" t="s">
        <v>307</v>
      </c>
      <c r="D123" s="201" t="s">
        <v>167</v>
      </c>
      <c r="E123" s="202" t="s">
        <v>1506</v>
      </c>
      <c r="F123" s="203" t="s">
        <v>1507</v>
      </c>
      <c r="G123" s="204" t="s">
        <v>1508</v>
      </c>
      <c r="H123" s="237"/>
      <c r="I123" s="206"/>
      <c r="J123" s="207">
        <f>ROUND(I123*H123,2)</f>
        <v>0</v>
      </c>
      <c r="K123" s="203" t="s">
        <v>171</v>
      </c>
      <c r="L123" s="41"/>
      <c r="M123" s="208" t="s">
        <v>19</v>
      </c>
      <c r="N123" s="209" t="s">
        <v>45</v>
      </c>
      <c r="O123" s="8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292</v>
      </c>
      <c r="AT123" s="212" t="s">
        <v>167</v>
      </c>
      <c r="AU123" s="212" t="s">
        <v>84</v>
      </c>
      <c r="AY123" s="14" t="s">
        <v>164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82</v>
      </c>
      <c r="BK123" s="213">
        <f>ROUND(I123*H123,2)</f>
        <v>0</v>
      </c>
      <c r="BL123" s="14" t="s">
        <v>292</v>
      </c>
      <c r="BM123" s="212" t="s">
        <v>1522</v>
      </c>
    </row>
    <row r="124" s="2" customFormat="1">
      <c r="A124" s="35"/>
      <c r="B124" s="36"/>
      <c r="C124" s="37"/>
      <c r="D124" s="214" t="s">
        <v>174</v>
      </c>
      <c r="E124" s="37"/>
      <c r="F124" s="215" t="s">
        <v>1510</v>
      </c>
      <c r="G124" s="37"/>
      <c r="H124" s="37"/>
      <c r="I124" s="216"/>
      <c r="J124" s="37"/>
      <c r="K124" s="37"/>
      <c r="L124" s="41"/>
      <c r="M124" s="229"/>
      <c r="N124" s="230"/>
      <c r="O124" s="231"/>
      <c r="P124" s="231"/>
      <c r="Q124" s="231"/>
      <c r="R124" s="231"/>
      <c r="S124" s="231"/>
      <c r="T124" s="23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174</v>
      </c>
      <c r="AU124" s="14" t="s">
        <v>84</v>
      </c>
    </row>
    <row r="125" s="2" customFormat="1" ht="6.96" customHeight="1">
      <c r="A125" s="35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cPUPLGSuPE2Qxur8OR64gHF4Xjq19oWdBE31jczs+riStwz+ptAiLfle5ZIWQHXle6qs1IqpjRnXizHprECdCA==" hashValue="DNQA36ucC2ST/ku0Jt6/gvylv1EQw3eHV33XzGMRlbftThHzvYlUr0IUPx25aKpON7oZC2kiEAe7Y9DlT/FDzw==" algorithmName="SHA-512" password="CC35"/>
  <autoFilter ref="C85:K12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953943211"/>
    <hyperlink ref="F94" r:id="rId2" display="https://podminky.urs.cz/item/CS_URS_2025_02/953943212"/>
    <hyperlink ref="F98" r:id="rId3" display="https://podminky.urs.cz/item/CS_URS_2025_02/998018001"/>
    <hyperlink ref="F102" r:id="rId4" display="https://podminky.urs.cz/item/CS_URS_2025_02/764215606"/>
    <hyperlink ref="F104" r:id="rId5" display="https://podminky.urs.cz/item/CS_URS_2025_02/764216602"/>
    <hyperlink ref="F106" r:id="rId6" display="https://podminky.urs.cz/item/CS_URS_2025_02/998764122"/>
    <hyperlink ref="F109" r:id="rId7" display="https://podminky.urs.cz/item/CS_URS_2025_02/767163122"/>
    <hyperlink ref="F112" r:id="rId8" display="https://podminky.urs.cz/item/CS_URS_2025_02/767223221"/>
    <hyperlink ref="F115" r:id="rId9" display="https://podminky.urs.cz/item/CS_URS_2025_02/767832122"/>
    <hyperlink ref="F118" r:id="rId10" display="https://podminky.urs.cz/item/CS_URS_2025_02/998767311"/>
    <hyperlink ref="F124" r:id="rId11" display="https://podminky.urs.cz/item/CS_URS_2025_02/998767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117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1523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ROUND(J102,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ROUND((SUM(BE102:BE364)),  2)</f>
        <v>0</v>
      </c>
      <c r="G33" s="35"/>
      <c r="H33" s="35"/>
      <c r="I33" s="145">
        <v>0.20999999999999999</v>
      </c>
      <c r="J33" s="144">
        <f>ROUND(((SUM(BE102:BE364))*I33),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ROUND((SUM(BF102:BF364)),  2)</f>
        <v>0</v>
      </c>
      <c r="G34" s="35"/>
      <c r="H34" s="35"/>
      <c r="I34" s="145">
        <v>0.12</v>
      </c>
      <c r="J34" s="144">
        <f>ROUND(((SUM(BF102:BF364))*I34),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ROUND((SUM(BG102:BG364)),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ROUND((SUM(BH102:BH364)),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ROUND((SUM(BI102:BI364)),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2025-109-2B-12 - Profese - ZTI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J102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518</v>
      </c>
      <c r="E60" s="165"/>
      <c r="F60" s="165"/>
      <c r="G60" s="165"/>
      <c r="H60" s="165"/>
      <c r="I60" s="165"/>
      <c r="J60" s="166">
        <f>J103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1524</v>
      </c>
      <c r="E61" s="171"/>
      <c r="F61" s="171"/>
      <c r="G61" s="171"/>
      <c r="H61" s="171"/>
      <c r="I61" s="171"/>
      <c r="J61" s="172">
        <f>J104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1525</v>
      </c>
      <c r="E62" s="171"/>
      <c r="F62" s="171"/>
      <c r="G62" s="171"/>
      <c r="H62" s="171"/>
      <c r="I62" s="171"/>
      <c r="J62" s="172">
        <f>J112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1526</v>
      </c>
      <c r="E63" s="171"/>
      <c r="F63" s="171"/>
      <c r="G63" s="171"/>
      <c r="H63" s="171"/>
      <c r="I63" s="171"/>
      <c r="J63" s="172">
        <f>J115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1527</v>
      </c>
      <c r="E64" s="171"/>
      <c r="F64" s="171"/>
      <c r="G64" s="171"/>
      <c r="H64" s="171"/>
      <c r="I64" s="171"/>
      <c r="J64" s="172">
        <f>J117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1528</v>
      </c>
      <c r="E65" s="171"/>
      <c r="F65" s="171"/>
      <c r="G65" s="171"/>
      <c r="H65" s="171"/>
      <c r="I65" s="171"/>
      <c r="J65" s="172">
        <f>J124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8"/>
      <c r="C66" s="169"/>
      <c r="D66" s="170" t="s">
        <v>1529</v>
      </c>
      <c r="E66" s="171"/>
      <c r="F66" s="171"/>
      <c r="G66" s="171"/>
      <c r="H66" s="171"/>
      <c r="I66" s="171"/>
      <c r="J66" s="172">
        <f>J137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8"/>
      <c r="C67" s="169"/>
      <c r="D67" s="170" t="s">
        <v>1530</v>
      </c>
      <c r="E67" s="171"/>
      <c r="F67" s="171"/>
      <c r="G67" s="171"/>
      <c r="H67" s="171"/>
      <c r="I67" s="171"/>
      <c r="J67" s="172">
        <f>J142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8"/>
      <c r="C68" s="169"/>
      <c r="D68" s="170" t="s">
        <v>1531</v>
      </c>
      <c r="E68" s="171"/>
      <c r="F68" s="171"/>
      <c r="G68" s="171"/>
      <c r="H68" s="171"/>
      <c r="I68" s="171"/>
      <c r="J68" s="172">
        <f>J149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68"/>
      <c r="C69" s="169"/>
      <c r="D69" s="170" t="s">
        <v>1532</v>
      </c>
      <c r="E69" s="171"/>
      <c r="F69" s="171"/>
      <c r="G69" s="171"/>
      <c r="H69" s="171"/>
      <c r="I69" s="171"/>
      <c r="J69" s="172">
        <f>J152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68"/>
      <c r="C70" s="169"/>
      <c r="D70" s="170" t="s">
        <v>1533</v>
      </c>
      <c r="E70" s="171"/>
      <c r="F70" s="171"/>
      <c r="G70" s="171"/>
      <c r="H70" s="171"/>
      <c r="I70" s="171"/>
      <c r="J70" s="172">
        <f>J161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68"/>
      <c r="C71" s="169"/>
      <c r="D71" s="170" t="s">
        <v>1534</v>
      </c>
      <c r="E71" s="171"/>
      <c r="F71" s="171"/>
      <c r="G71" s="171"/>
      <c r="H71" s="171"/>
      <c r="I71" s="171"/>
      <c r="J71" s="172">
        <f>J166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68"/>
      <c r="C72" s="169"/>
      <c r="D72" s="170" t="s">
        <v>1535</v>
      </c>
      <c r="E72" s="171"/>
      <c r="F72" s="171"/>
      <c r="G72" s="171"/>
      <c r="H72" s="171"/>
      <c r="I72" s="171"/>
      <c r="J72" s="172">
        <f>J169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68"/>
      <c r="C73" s="169"/>
      <c r="D73" s="170" t="s">
        <v>1536</v>
      </c>
      <c r="E73" s="171"/>
      <c r="F73" s="171"/>
      <c r="G73" s="171"/>
      <c r="H73" s="171"/>
      <c r="I73" s="171"/>
      <c r="J73" s="172">
        <f>J171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68"/>
      <c r="C74" s="169"/>
      <c r="D74" s="170" t="s">
        <v>1537</v>
      </c>
      <c r="E74" s="171"/>
      <c r="F74" s="171"/>
      <c r="G74" s="171"/>
      <c r="H74" s="171"/>
      <c r="I74" s="171"/>
      <c r="J74" s="172">
        <f>J178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68"/>
      <c r="C75" s="169"/>
      <c r="D75" s="170" t="s">
        <v>1538</v>
      </c>
      <c r="E75" s="171"/>
      <c r="F75" s="171"/>
      <c r="G75" s="171"/>
      <c r="H75" s="171"/>
      <c r="I75" s="171"/>
      <c r="J75" s="172">
        <f>J180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68"/>
      <c r="C76" s="169"/>
      <c r="D76" s="170" t="s">
        <v>1539</v>
      </c>
      <c r="E76" s="171"/>
      <c r="F76" s="171"/>
      <c r="G76" s="171"/>
      <c r="H76" s="171"/>
      <c r="I76" s="171"/>
      <c r="J76" s="172">
        <f>J197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68"/>
      <c r="C77" s="169"/>
      <c r="D77" s="170" t="s">
        <v>1540</v>
      </c>
      <c r="E77" s="171"/>
      <c r="F77" s="171"/>
      <c r="G77" s="171"/>
      <c r="H77" s="171"/>
      <c r="I77" s="171"/>
      <c r="J77" s="172">
        <f>J204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9" customFormat="1" ht="24.96" customHeight="1">
      <c r="A78" s="9"/>
      <c r="B78" s="162"/>
      <c r="C78" s="163"/>
      <c r="D78" s="164" t="s">
        <v>322</v>
      </c>
      <c r="E78" s="165"/>
      <c r="F78" s="165"/>
      <c r="G78" s="165"/>
      <c r="H78" s="165"/>
      <c r="I78" s="165"/>
      <c r="J78" s="166">
        <f>J212</f>
        <v>0</v>
      </c>
      <c r="K78" s="163"/>
      <c r="L78" s="167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hidden="1" s="10" customFormat="1" ht="19.92" customHeight="1">
      <c r="A79" s="10"/>
      <c r="B79" s="168"/>
      <c r="C79" s="169"/>
      <c r="D79" s="170" t="s">
        <v>815</v>
      </c>
      <c r="E79" s="171"/>
      <c r="F79" s="171"/>
      <c r="G79" s="171"/>
      <c r="H79" s="171"/>
      <c r="I79" s="171"/>
      <c r="J79" s="172">
        <f>J213</f>
        <v>0</v>
      </c>
      <c r="K79" s="169"/>
      <c r="L79" s="17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68"/>
      <c r="C80" s="169"/>
      <c r="D80" s="170" t="s">
        <v>1541</v>
      </c>
      <c r="E80" s="171"/>
      <c r="F80" s="171"/>
      <c r="G80" s="171"/>
      <c r="H80" s="171"/>
      <c r="I80" s="171"/>
      <c r="J80" s="172">
        <f>J249</f>
        <v>0</v>
      </c>
      <c r="K80" s="169"/>
      <c r="L80" s="173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10" customFormat="1" ht="19.92" customHeight="1">
      <c r="A81" s="10"/>
      <c r="B81" s="168"/>
      <c r="C81" s="169"/>
      <c r="D81" s="170" t="s">
        <v>1542</v>
      </c>
      <c r="E81" s="171"/>
      <c r="F81" s="171"/>
      <c r="G81" s="171"/>
      <c r="H81" s="171"/>
      <c r="I81" s="171"/>
      <c r="J81" s="172">
        <f>J323</f>
        <v>0</v>
      </c>
      <c r="K81" s="169"/>
      <c r="L81" s="17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hidden="1" s="10" customFormat="1" ht="19.92" customHeight="1">
      <c r="A82" s="10"/>
      <c r="B82" s="168"/>
      <c r="C82" s="169"/>
      <c r="D82" s="170" t="s">
        <v>1543</v>
      </c>
      <c r="E82" s="171"/>
      <c r="F82" s="171"/>
      <c r="G82" s="171"/>
      <c r="H82" s="171"/>
      <c r="I82" s="171"/>
      <c r="J82" s="172">
        <f>J338</f>
        <v>0</v>
      </c>
      <c r="K82" s="169"/>
      <c r="L82" s="17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hidden="1" s="2" customFormat="1" ht="21.84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6.96" customHeight="1">
      <c r="A84" s="35"/>
      <c r="B84" s="56"/>
      <c r="C84" s="57"/>
      <c r="D84" s="57"/>
      <c r="E84" s="57"/>
      <c r="F84" s="57"/>
      <c r="G84" s="57"/>
      <c r="H84" s="57"/>
      <c r="I84" s="57"/>
      <c r="J84" s="57"/>
      <c r="K84" s="5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/>
    <row r="86" hidden="1"/>
    <row r="87" hidden="1"/>
    <row r="88" s="2" customFormat="1" ht="6.96" customHeight="1">
      <c r="A88" s="35"/>
      <c r="B88" s="58"/>
      <c r="C88" s="59"/>
      <c r="D88" s="59"/>
      <c r="E88" s="59"/>
      <c r="F88" s="59"/>
      <c r="G88" s="59"/>
      <c r="H88" s="59"/>
      <c r="I88" s="59"/>
      <c r="J88" s="59"/>
      <c r="K88" s="59"/>
      <c r="L88" s="13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4.96" customHeight="1">
      <c r="A89" s="35"/>
      <c r="B89" s="36"/>
      <c r="C89" s="20" t="s">
        <v>149</v>
      </c>
      <c r="D89" s="37"/>
      <c r="E89" s="37"/>
      <c r="F89" s="37"/>
      <c r="G89" s="37"/>
      <c r="H89" s="37"/>
      <c r="I89" s="37"/>
      <c r="J89" s="37"/>
      <c r="K89" s="37"/>
      <c r="L89" s="13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3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16</v>
      </c>
      <c r="D91" s="37"/>
      <c r="E91" s="37"/>
      <c r="F91" s="37"/>
      <c r="G91" s="37"/>
      <c r="H91" s="37"/>
      <c r="I91" s="37"/>
      <c r="J91" s="37"/>
      <c r="K91" s="37"/>
      <c r="L91" s="13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6.5" customHeight="1">
      <c r="A92" s="35"/>
      <c r="B92" s="36"/>
      <c r="C92" s="37"/>
      <c r="D92" s="37"/>
      <c r="E92" s="157" t="str">
        <f>E7</f>
        <v>SK Modřany- provozní budova</v>
      </c>
      <c r="F92" s="29"/>
      <c r="G92" s="29"/>
      <c r="H92" s="29"/>
      <c r="I92" s="37"/>
      <c r="J92" s="37"/>
      <c r="K92" s="37"/>
      <c r="L92" s="13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140</v>
      </c>
      <c r="D93" s="37"/>
      <c r="E93" s="37"/>
      <c r="F93" s="37"/>
      <c r="G93" s="37"/>
      <c r="H93" s="37"/>
      <c r="I93" s="37"/>
      <c r="J93" s="37"/>
      <c r="K93" s="37"/>
      <c r="L93" s="13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6.5" customHeight="1">
      <c r="A94" s="35"/>
      <c r="B94" s="36"/>
      <c r="C94" s="37"/>
      <c r="D94" s="37"/>
      <c r="E94" s="66" t="str">
        <f>E9</f>
        <v>2025-109-2B-12 - Profese - ZTI</v>
      </c>
      <c r="F94" s="37"/>
      <c r="G94" s="37"/>
      <c r="H94" s="37"/>
      <c r="I94" s="37"/>
      <c r="J94" s="37"/>
      <c r="K94" s="37"/>
      <c r="L94" s="13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6.96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3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2" customHeight="1">
      <c r="A96" s="35"/>
      <c r="B96" s="36"/>
      <c r="C96" s="29" t="s">
        <v>21</v>
      </c>
      <c r="D96" s="37"/>
      <c r="E96" s="37"/>
      <c r="F96" s="24" t="str">
        <f>F12</f>
        <v>Komořanská - 47, Praha 4 - Modřany</v>
      </c>
      <c r="G96" s="37"/>
      <c r="H96" s="37"/>
      <c r="I96" s="29" t="s">
        <v>23</v>
      </c>
      <c r="J96" s="69" t="str">
        <f>IF(J12="","",J12)</f>
        <v>23. 7. 2025</v>
      </c>
      <c r="K96" s="37"/>
      <c r="L96" s="13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6.96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13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40.05" customHeight="1">
      <c r="A98" s="35"/>
      <c r="B98" s="36"/>
      <c r="C98" s="29" t="s">
        <v>25</v>
      </c>
      <c r="D98" s="37"/>
      <c r="E98" s="37"/>
      <c r="F98" s="24" t="str">
        <f>E15</f>
        <v>Sportovní klub Modřany,Komořanská 47, Praha 4</v>
      </c>
      <c r="G98" s="37"/>
      <c r="H98" s="37"/>
      <c r="I98" s="29" t="s">
        <v>32</v>
      </c>
      <c r="J98" s="33" t="str">
        <f>E21</f>
        <v>ASLB spol.s.r.o.Fikarova 2157/1, Praha 4</v>
      </c>
      <c r="K98" s="37"/>
      <c r="L98" s="13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5.15" customHeight="1">
      <c r="A99" s="35"/>
      <c r="B99" s="36"/>
      <c r="C99" s="29" t="s">
        <v>30</v>
      </c>
      <c r="D99" s="37"/>
      <c r="E99" s="37"/>
      <c r="F99" s="24" t="str">
        <f>IF(E18="","",E18)</f>
        <v>Vyplň údaj</v>
      </c>
      <c r="G99" s="37"/>
      <c r="H99" s="37"/>
      <c r="I99" s="29" t="s">
        <v>36</v>
      </c>
      <c r="J99" s="33" t="str">
        <f>E24</f>
        <v xml:space="preserve"> </v>
      </c>
      <c r="K99" s="37"/>
      <c r="L99" s="131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10.32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131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11" customFormat="1" ht="29.28" customHeight="1">
      <c r="A101" s="174"/>
      <c r="B101" s="175"/>
      <c r="C101" s="176" t="s">
        <v>150</v>
      </c>
      <c r="D101" s="177" t="s">
        <v>59</v>
      </c>
      <c r="E101" s="177" t="s">
        <v>55</v>
      </c>
      <c r="F101" s="177" t="s">
        <v>56</v>
      </c>
      <c r="G101" s="177" t="s">
        <v>151</v>
      </c>
      <c r="H101" s="177" t="s">
        <v>152</v>
      </c>
      <c r="I101" s="177" t="s">
        <v>153</v>
      </c>
      <c r="J101" s="177" t="s">
        <v>145</v>
      </c>
      <c r="K101" s="178" t="s">
        <v>154</v>
      </c>
      <c r="L101" s="179"/>
      <c r="M101" s="89" t="s">
        <v>19</v>
      </c>
      <c r="N101" s="90" t="s">
        <v>44</v>
      </c>
      <c r="O101" s="90" t="s">
        <v>155</v>
      </c>
      <c r="P101" s="90" t="s">
        <v>156</v>
      </c>
      <c r="Q101" s="90" t="s">
        <v>157</v>
      </c>
      <c r="R101" s="90" t="s">
        <v>158</v>
      </c>
      <c r="S101" s="90" t="s">
        <v>159</v>
      </c>
      <c r="T101" s="91" t="s">
        <v>160</v>
      </c>
      <c r="U101" s="174"/>
      <c r="V101" s="174"/>
      <c r="W101" s="174"/>
      <c r="X101" s="174"/>
      <c r="Y101" s="174"/>
      <c r="Z101" s="174"/>
      <c r="AA101" s="174"/>
      <c r="AB101" s="174"/>
      <c r="AC101" s="174"/>
      <c r="AD101" s="174"/>
      <c r="AE101" s="174"/>
    </row>
    <row r="102" s="2" customFormat="1" ht="22.8" customHeight="1">
      <c r="A102" s="35"/>
      <c r="B102" s="36"/>
      <c r="C102" s="96" t="s">
        <v>161</v>
      </c>
      <c r="D102" s="37"/>
      <c r="E102" s="37"/>
      <c r="F102" s="37"/>
      <c r="G102" s="37"/>
      <c r="H102" s="37"/>
      <c r="I102" s="37"/>
      <c r="J102" s="180">
        <f>BK102</f>
        <v>0</v>
      </c>
      <c r="K102" s="37"/>
      <c r="L102" s="41"/>
      <c r="M102" s="92"/>
      <c r="N102" s="181"/>
      <c r="O102" s="93"/>
      <c r="P102" s="182">
        <f>P103+P212</f>
        <v>0</v>
      </c>
      <c r="Q102" s="93"/>
      <c r="R102" s="182">
        <f>R103+R212</f>
        <v>442.37084393556995</v>
      </c>
      <c r="S102" s="93"/>
      <c r="T102" s="183">
        <f>T103+T212</f>
        <v>0.31220000000000003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73</v>
      </c>
      <c r="AU102" s="14" t="s">
        <v>146</v>
      </c>
      <c r="BK102" s="184">
        <f>BK103+BK212</f>
        <v>0</v>
      </c>
    </row>
    <row r="103" s="12" customFormat="1" ht="25.92" customHeight="1">
      <c r="A103" s="12"/>
      <c r="B103" s="185"/>
      <c r="C103" s="186"/>
      <c r="D103" s="187" t="s">
        <v>73</v>
      </c>
      <c r="E103" s="188" t="s">
        <v>162</v>
      </c>
      <c r="F103" s="188" t="s">
        <v>523</v>
      </c>
      <c r="G103" s="186"/>
      <c r="H103" s="186"/>
      <c r="I103" s="189"/>
      <c r="J103" s="190">
        <f>BK103</f>
        <v>0</v>
      </c>
      <c r="K103" s="186"/>
      <c r="L103" s="191"/>
      <c r="M103" s="192"/>
      <c r="N103" s="193"/>
      <c r="O103" s="193"/>
      <c r="P103" s="194">
        <f>P104+P112+P115+P117+P124+P137+P142+P149+P152+P161+P166+P169+P171+P178+P180+P197+P204</f>
        <v>0</v>
      </c>
      <c r="Q103" s="193"/>
      <c r="R103" s="194">
        <f>R104+R112+R115+R117+R124+R137+R142+R149+R152+R161+R166+R169+R171+R178+R180+R197+R204</f>
        <v>325.06794166596995</v>
      </c>
      <c r="S103" s="193"/>
      <c r="T103" s="195">
        <f>T104+T112+T115+T117+T124+T137+T142+T149+T152+T161+T166+T169+T171+T178+T180+T197+T204</f>
        <v>0.31220000000000003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6" t="s">
        <v>82</v>
      </c>
      <c r="AT103" s="197" t="s">
        <v>73</v>
      </c>
      <c r="AU103" s="197" t="s">
        <v>74</v>
      </c>
      <c r="AY103" s="196" t="s">
        <v>164</v>
      </c>
      <c r="BK103" s="198">
        <f>BK104+BK112+BK115+BK117+BK124+BK137+BK142+BK149+BK152+BK161+BK166+BK169+BK171+BK178+BK180+BK197+BK204</f>
        <v>0</v>
      </c>
    </row>
    <row r="104" s="12" customFormat="1" ht="22.8" customHeight="1">
      <c r="A104" s="12"/>
      <c r="B104" s="185"/>
      <c r="C104" s="186"/>
      <c r="D104" s="187" t="s">
        <v>73</v>
      </c>
      <c r="E104" s="199" t="s">
        <v>222</v>
      </c>
      <c r="F104" s="199" t="s">
        <v>1544</v>
      </c>
      <c r="G104" s="186"/>
      <c r="H104" s="186"/>
      <c r="I104" s="189"/>
      <c r="J104" s="200">
        <f>BK104</f>
        <v>0</v>
      </c>
      <c r="K104" s="186"/>
      <c r="L104" s="191"/>
      <c r="M104" s="192"/>
      <c r="N104" s="193"/>
      <c r="O104" s="193"/>
      <c r="P104" s="194">
        <f>SUM(P105:P111)</f>
        <v>0</v>
      </c>
      <c r="Q104" s="193"/>
      <c r="R104" s="194">
        <f>SUM(R105:R111)</f>
        <v>2.9790666799999999</v>
      </c>
      <c r="S104" s="193"/>
      <c r="T104" s="195">
        <f>SUM(T105:T111)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6" t="s">
        <v>82</v>
      </c>
      <c r="AT104" s="197" t="s">
        <v>73</v>
      </c>
      <c r="AU104" s="197" t="s">
        <v>82</v>
      </c>
      <c r="AY104" s="196" t="s">
        <v>164</v>
      </c>
      <c r="BK104" s="198">
        <f>SUM(BK105:BK111)</f>
        <v>0</v>
      </c>
    </row>
    <row r="105" s="2" customFormat="1" ht="16.5" customHeight="1">
      <c r="A105" s="35"/>
      <c r="B105" s="36"/>
      <c r="C105" s="201" t="s">
        <v>82</v>
      </c>
      <c r="D105" s="201" t="s">
        <v>167</v>
      </c>
      <c r="E105" s="202" t="s">
        <v>1545</v>
      </c>
      <c r="F105" s="203" t="s">
        <v>1546</v>
      </c>
      <c r="G105" s="204" t="s">
        <v>1547</v>
      </c>
      <c r="H105" s="205">
        <v>20</v>
      </c>
      <c r="I105" s="206"/>
      <c r="J105" s="207">
        <f>ROUND(I105*H105,2)</f>
        <v>0</v>
      </c>
      <c r="K105" s="203" t="s">
        <v>171</v>
      </c>
      <c r="L105" s="41"/>
      <c r="M105" s="208" t="s">
        <v>19</v>
      </c>
      <c r="N105" s="209" t="s">
        <v>45</v>
      </c>
      <c r="O105" s="81"/>
      <c r="P105" s="210">
        <f>O105*H105</f>
        <v>0</v>
      </c>
      <c r="Q105" s="210">
        <v>3.2634E-05</v>
      </c>
      <c r="R105" s="210">
        <f>Q105*H105</f>
        <v>0.00065267999999999999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172</v>
      </c>
      <c r="AT105" s="212" t="s">
        <v>167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172</v>
      </c>
      <c r="BM105" s="212" t="s">
        <v>1548</v>
      </c>
    </row>
    <row r="106" s="2" customFormat="1">
      <c r="A106" s="35"/>
      <c r="B106" s="36"/>
      <c r="C106" s="37"/>
      <c r="D106" s="214" t="s">
        <v>174</v>
      </c>
      <c r="E106" s="37"/>
      <c r="F106" s="215" t="s">
        <v>1549</v>
      </c>
      <c r="G106" s="37"/>
      <c r="H106" s="37"/>
      <c r="I106" s="216"/>
      <c r="J106" s="37"/>
      <c r="K106" s="37"/>
      <c r="L106" s="41"/>
      <c r="M106" s="217"/>
      <c r="N106" s="218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174</v>
      </c>
      <c r="AU106" s="14" t="s">
        <v>84</v>
      </c>
    </row>
    <row r="107" s="2" customFormat="1" ht="24.15" customHeight="1">
      <c r="A107" s="35"/>
      <c r="B107" s="36"/>
      <c r="C107" s="201" t="s">
        <v>84</v>
      </c>
      <c r="D107" s="201" t="s">
        <v>167</v>
      </c>
      <c r="E107" s="202" t="s">
        <v>1550</v>
      </c>
      <c r="F107" s="203" t="s">
        <v>1551</v>
      </c>
      <c r="G107" s="204" t="s">
        <v>1552</v>
      </c>
      <c r="H107" s="205">
        <v>7</v>
      </c>
      <c r="I107" s="206"/>
      <c r="J107" s="207">
        <f>ROUND(I107*H107,2)</f>
        <v>0</v>
      </c>
      <c r="K107" s="203" t="s">
        <v>171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172</v>
      </c>
      <c r="AT107" s="212" t="s">
        <v>167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172</v>
      </c>
      <c r="BM107" s="212" t="s">
        <v>1553</v>
      </c>
    </row>
    <row r="108" s="2" customFormat="1">
      <c r="A108" s="35"/>
      <c r="B108" s="36"/>
      <c r="C108" s="37"/>
      <c r="D108" s="214" t="s">
        <v>174</v>
      </c>
      <c r="E108" s="37"/>
      <c r="F108" s="215" t="s">
        <v>1554</v>
      </c>
      <c r="G108" s="37"/>
      <c r="H108" s="37"/>
      <c r="I108" s="216"/>
      <c r="J108" s="37"/>
      <c r="K108" s="37"/>
      <c r="L108" s="41"/>
      <c r="M108" s="217"/>
      <c r="N108" s="218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174</v>
      </c>
      <c r="AU108" s="14" t="s">
        <v>84</v>
      </c>
    </row>
    <row r="109" s="2" customFormat="1" ht="16.5" customHeight="1">
      <c r="A109" s="35"/>
      <c r="B109" s="36"/>
      <c r="C109" s="201" t="s">
        <v>181</v>
      </c>
      <c r="D109" s="201" t="s">
        <v>167</v>
      </c>
      <c r="E109" s="202" t="s">
        <v>1555</v>
      </c>
      <c r="F109" s="203" t="s">
        <v>1556</v>
      </c>
      <c r="G109" s="204" t="s">
        <v>219</v>
      </c>
      <c r="H109" s="205">
        <v>3</v>
      </c>
      <c r="I109" s="206"/>
      <c r="J109" s="207">
        <f>ROUND(I109*H109,2)</f>
        <v>0</v>
      </c>
      <c r="K109" s="203" t="s">
        <v>19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0.0086899999999999998</v>
      </c>
      <c r="R109" s="210">
        <f>Q109*H109</f>
        <v>0.026069999999999999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172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172</v>
      </c>
      <c r="BM109" s="212" t="s">
        <v>1557</v>
      </c>
    </row>
    <row r="110" s="2" customFormat="1" ht="49.05" customHeight="1">
      <c r="A110" s="35"/>
      <c r="B110" s="36"/>
      <c r="C110" s="201" t="s">
        <v>172</v>
      </c>
      <c r="D110" s="201" t="s">
        <v>167</v>
      </c>
      <c r="E110" s="202" t="s">
        <v>1558</v>
      </c>
      <c r="F110" s="203" t="s">
        <v>1559</v>
      </c>
      <c r="G110" s="204" t="s">
        <v>219</v>
      </c>
      <c r="H110" s="205">
        <v>80</v>
      </c>
      <c r="I110" s="206"/>
      <c r="J110" s="207">
        <f>ROUND(I110*H110,2)</f>
        <v>0</v>
      </c>
      <c r="K110" s="203" t="s">
        <v>171</v>
      </c>
      <c r="L110" s="41"/>
      <c r="M110" s="208" t="s">
        <v>19</v>
      </c>
      <c r="N110" s="209" t="s">
        <v>45</v>
      </c>
      <c r="O110" s="81"/>
      <c r="P110" s="210">
        <f>O110*H110</f>
        <v>0</v>
      </c>
      <c r="Q110" s="210">
        <v>0.036904300000000001</v>
      </c>
      <c r="R110" s="210">
        <f>Q110*H110</f>
        <v>2.9523440000000001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172</v>
      </c>
      <c r="AT110" s="212" t="s">
        <v>167</v>
      </c>
      <c r="AU110" s="212" t="s">
        <v>84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172</v>
      </c>
      <c r="BM110" s="212" t="s">
        <v>1560</v>
      </c>
    </row>
    <row r="111" s="2" customFormat="1">
      <c r="A111" s="35"/>
      <c r="B111" s="36"/>
      <c r="C111" s="37"/>
      <c r="D111" s="214" t="s">
        <v>174</v>
      </c>
      <c r="E111" s="37"/>
      <c r="F111" s="215" t="s">
        <v>1561</v>
      </c>
      <c r="G111" s="37"/>
      <c r="H111" s="37"/>
      <c r="I111" s="216"/>
      <c r="J111" s="37"/>
      <c r="K111" s="37"/>
      <c r="L111" s="41"/>
      <c r="M111" s="217"/>
      <c r="N111" s="218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174</v>
      </c>
      <c r="AU111" s="14" t="s">
        <v>84</v>
      </c>
    </row>
    <row r="112" s="12" customFormat="1" ht="22.8" customHeight="1">
      <c r="A112" s="12"/>
      <c r="B112" s="185"/>
      <c r="C112" s="186"/>
      <c r="D112" s="187" t="s">
        <v>73</v>
      </c>
      <c r="E112" s="199" t="s">
        <v>1562</v>
      </c>
      <c r="F112" s="199" t="s">
        <v>1563</v>
      </c>
      <c r="G112" s="186"/>
      <c r="H112" s="186"/>
      <c r="I112" s="189"/>
      <c r="J112" s="200">
        <f>BK112</f>
        <v>0</v>
      </c>
      <c r="K112" s="186"/>
      <c r="L112" s="191"/>
      <c r="M112" s="192"/>
      <c r="N112" s="193"/>
      <c r="O112" s="193"/>
      <c r="P112" s="194">
        <f>SUM(P113:P114)</f>
        <v>0</v>
      </c>
      <c r="Q112" s="193"/>
      <c r="R112" s="194">
        <f>SUM(R113:R114)</f>
        <v>0</v>
      </c>
      <c r="S112" s="193"/>
      <c r="T112" s="195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6" t="s">
        <v>82</v>
      </c>
      <c r="AT112" s="197" t="s">
        <v>73</v>
      </c>
      <c r="AU112" s="197" t="s">
        <v>82</v>
      </c>
      <c r="AY112" s="196" t="s">
        <v>164</v>
      </c>
      <c r="BK112" s="198">
        <f>SUM(BK113:BK114)</f>
        <v>0</v>
      </c>
    </row>
    <row r="113" s="2" customFormat="1" ht="24.15" customHeight="1">
      <c r="A113" s="35"/>
      <c r="B113" s="36"/>
      <c r="C113" s="201" t="s">
        <v>190</v>
      </c>
      <c r="D113" s="201" t="s">
        <v>167</v>
      </c>
      <c r="E113" s="202" t="s">
        <v>1564</v>
      </c>
      <c r="F113" s="203" t="s">
        <v>1565</v>
      </c>
      <c r="G113" s="204" t="s">
        <v>1566</v>
      </c>
      <c r="H113" s="205">
        <v>1</v>
      </c>
      <c r="I113" s="206"/>
      <c r="J113" s="207">
        <f>ROUND(I113*H113,2)</f>
        <v>0</v>
      </c>
      <c r="K113" s="203" t="s">
        <v>19</v>
      </c>
      <c r="L113" s="41"/>
      <c r="M113" s="208" t="s">
        <v>19</v>
      </c>
      <c r="N113" s="209" t="s">
        <v>45</v>
      </c>
      <c r="O113" s="8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172</v>
      </c>
      <c r="AT113" s="212" t="s">
        <v>167</v>
      </c>
      <c r="AU113" s="212" t="s">
        <v>84</v>
      </c>
      <c r="AY113" s="14" t="s">
        <v>164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82</v>
      </c>
      <c r="BK113" s="213">
        <f>ROUND(I113*H113,2)</f>
        <v>0</v>
      </c>
      <c r="BL113" s="14" t="s">
        <v>172</v>
      </c>
      <c r="BM113" s="212" t="s">
        <v>1567</v>
      </c>
    </row>
    <row r="114" s="2" customFormat="1" ht="24.15" customHeight="1">
      <c r="A114" s="35"/>
      <c r="B114" s="36"/>
      <c r="C114" s="201" t="s">
        <v>195</v>
      </c>
      <c r="D114" s="201" t="s">
        <v>167</v>
      </c>
      <c r="E114" s="202" t="s">
        <v>1568</v>
      </c>
      <c r="F114" s="203" t="s">
        <v>1569</v>
      </c>
      <c r="G114" s="204" t="s">
        <v>1566</v>
      </c>
      <c r="H114" s="205">
        <v>1</v>
      </c>
      <c r="I114" s="206"/>
      <c r="J114" s="207">
        <f>ROUND(I114*H114,2)</f>
        <v>0</v>
      </c>
      <c r="K114" s="203" t="s">
        <v>19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172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172</v>
      </c>
      <c r="BM114" s="212" t="s">
        <v>1570</v>
      </c>
    </row>
    <row r="115" s="12" customFormat="1" ht="22.8" customHeight="1">
      <c r="A115" s="12"/>
      <c r="B115" s="185"/>
      <c r="C115" s="186"/>
      <c r="D115" s="187" t="s">
        <v>73</v>
      </c>
      <c r="E115" s="199" t="s">
        <v>8</v>
      </c>
      <c r="F115" s="199" t="s">
        <v>1571</v>
      </c>
      <c r="G115" s="186"/>
      <c r="H115" s="186"/>
      <c r="I115" s="189"/>
      <c r="J115" s="200">
        <f>BK115</f>
        <v>0</v>
      </c>
      <c r="K115" s="186"/>
      <c r="L115" s="191"/>
      <c r="M115" s="192"/>
      <c r="N115" s="193"/>
      <c r="O115" s="193"/>
      <c r="P115" s="194">
        <f>P116</f>
        <v>0</v>
      </c>
      <c r="Q115" s="193"/>
      <c r="R115" s="194">
        <f>R116</f>
        <v>0</v>
      </c>
      <c r="S115" s="193"/>
      <c r="T115" s="195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6" t="s">
        <v>82</v>
      </c>
      <c r="AT115" s="197" t="s">
        <v>73</v>
      </c>
      <c r="AU115" s="197" t="s">
        <v>82</v>
      </c>
      <c r="AY115" s="196" t="s">
        <v>164</v>
      </c>
      <c r="BK115" s="198">
        <f>BK116</f>
        <v>0</v>
      </c>
    </row>
    <row r="116" s="2" customFormat="1" ht="16.5" customHeight="1">
      <c r="A116" s="35"/>
      <c r="B116" s="36"/>
      <c r="C116" s="201" t="s">
        <v>200</v>
      </c>
      <c r="D116" s="201" t="s">
        <v>167</v>
      </c>
      <c r="E116" s="202" t="s">
        <v>1572</v>
      </c>
      <c r="F116" s="203" t="s">
        <v>1573</v>
      </c>
      <c r="G116" s="204" t="s">
        <v>178</v>
      </c>
      <c r="H116" s="205">
        <v>62</v>
      </c>
      <c r="I116" s="206"/>
      <c r="J116" s="207">
        <f>ROUND(I116*H116,2)</f>
        <v>0</v>
      </c>
      <c r="K116" s="203" t="s">
        <v>19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172</v>
      </c>
      <c r="AT116" s="212" t="s">
        <v>167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172</v>
      </c>
      <c r="BM116" s="212" t="s">
        <v>1574</v>
      </c>
    </row>
    <row r="117" s="12" customFormat="1" ht="22.8" customHeight="1">
      <c r="A117" s="12"/>
      <c r="B117" s="185"/>
      <c r="C117" s="186"/>
      <c r="D117" s="187" t="s">
        <v>73</v>
      </c>
      <c r="E117" s="199" t="s">
        <v>231</v>
      </c>
      <c r="F117" s="199" t="s">
        <v>1575</v>
      </c>
      <c r="G117" s="186"/>
      <c r="H117" s="186"/>
      <c r="I117" s="189"/>
      <c r="J117" s="200">
        <f>BK117</f>
        <v>0</v>
      </c>
      <c r="K117" s="186"/>
      <c r="L117" s="191"/>
      <c r="M117" s="192"/>
      <c r="N117" s="193"/>
      <c r="O117" s="193"/>
      <c r="P117" s="194">
        <f>SUM(P118:P123)</f>
        <v>0</v>
      </c>
      <c r="Q117" s="193"/>
      <c r="R117" s="194">
        <f>SUM(R118:R123)</f>
        <v>0</v>
      </c>
      <c r="S117" s="193"/>
      <c r="T117" s="195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6" t="s">
        <v>82</v>
      </c>
      <c r="AT117" s="197" t="s">
        <v>73</v>
      </c>
      <c r="AU117" s="197" t="s">
        <v>82</v>
      </c>
      <c r="AY117" s="196" t="s">
        <v>164</v>
      </c>
      <c r="BK117" s="198">
        <f>SUM(BK118:BK123)</f>
        <v>0</v>
      </c>
    </row>
    <row r="118" s="2" customFormat="1" ht="24.15" customHeight="1">
      <c r="A118" s="35"/>
      <c r="B118" s="36"/>
      <c r="C118" s="201" t="s">
        <v>206</v>
      </c>
      <c r="D118" s="201" t="s">
        <v>167</v>
      </c>
      <c r="E118" s="202" t="s">
        <v>1576</v>
      </c>
      <c r="F118" s="203" t="s">
        <v>1577</v>
      </c>
      <c r="G118" s="204" t="s">
        <v>178</v>
      </c>
      <c r="H118" s="205">
        <v>60</v>
      </c>
      <c r="I118" s="206"/>
      <c r="J118" s="207">
        <f>ROUND(I118*H118,2)</f>
        <v>0</v>
      </c>
      <c r="K118" s="203" t="s">
        <v>171</v>
      </c>
      <c r="L118" s="41"/>
      <c r="M118" s="208" t="s">
        <v>19</v>
      </c>
      <c r="N118" s="209" t="s">
        <v>45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172</v>
      </c>
      <c r="AT118" s="212" t="s">
        <v>167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172</v>
      </c>
      <c r="BM118" s="212" t="s">
        <v>1578</v>
      </c>
    </row>
    <row r="119" s="2" customFormat="1">
      <c r="A119" s="35"/>
      <c r="B119" s="36"/>
      <c r="C119" s="37"/>
      <c r="D119" s="214" t="s">
        <v>174</v>
      </c>
      <c r="E119" s="37"/>
      <c r="F119" s="215" t="s">
        <v>1579</v>
      </c>
      <c r="G119" s="37"/>
      <c r="H119" s="37"/>
      <c r="I119" s="216"/>
      <c r="J119" s="37"/>
      <c r="K119" s="37"/>
      <c r="L119" s="41"/>
      <c r="M119" s="217"/>
      <c r="N119" s="218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174</v>
      </c>
      <c r="AU119" s="14" t="s">
        <v>84</v>
      </c>
    </row>
    <row r="120" s="2" customFormat="1" ht="24.15" customHeight="1">
      <c r="A120" s="35"/>
      <c r="B120" s="36"/>
      <c r="C120" s="201" t="s">
        <v>211</v>
      </c>
      <c r="D120" s="201" t="s">
        <v>167</v>
      </c>
      <c r="E120" s="202" t="s">
        <v>1580</v>
      </c>
      <c r="F120" s="203" t="s">
        <v>1581</v>
      </c>
      <c r="G120" s="204" t="s">
        <v>178</v>
      </c>
      <c r="H120" s="205">
        <v>484.5</v>
      </c>
      <c r="I120" s="206"/>
      <c r="J120" s="207">
        <f>ROUND(I120*H120,2)</f>
        <v>0</v>
      </c>
      <c r="K120" s="203" t="s">
        <v>171</v>
      </c>
      <c r="L120" s="41"/>
      <c r="M120" s="208" t="s">
        <v>19</v>
      </c>
      <c r="N120" s="209" t="s">
        <v>45</v>
      </c>
      <c r="O120" s="8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172</v>
      </c>
      <c r="AT120" s="212" t="s">
        <v>167</v>
      </c>
      <c r="AU120" s="212" t="s">
        <v>84</v>
      </c>
      <c r="AY120" s="14" t="s">
        <v>164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82</v>
      </c>
      <c r="BK120" s="213">
        <f>ROUND(I120*H120,2)</f>
        <v>0</v>
      </c>
      <c r="BL120" s="14" t="s">
        <v>172</v>
      </c>
      <c r="BM120" s="212" t="s">
        <v>1582</v>
      </c>
    </row>
    <row r="121" s="2" customFormat="1">
      <c r="A121" s="35"/>
      <c r="B121" s="36"/>
      <c r="C121" s="37"/>
      <c r="D121" s="214" t="s">
        <v>174</v>
      </c>
      <c r="E121" s="37"/>
      <c r="F121" s="215" t="s">
        <v>1583</v>
      </c>
      <c r="G121" s="37"/>
      <c r="H121" s="37"/>
      <c r="I121" s="216"/>
      <c r="J121" s="37"/>
      <c r="K121" s="37"/>
      <c r="L121" s="41"/>
      <c r="M121" s="217"/>
      <c r="N121" s="218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174</v>
      </c>
      <c r="AU121" s="14" t="s">
        <v>84</v>
      </c>
    </row>
    <row r="122" s="2" customFormat="1" ht="24.15" customHeight="1">
      <c r="A122" s="35"/>
      <c r="B122" s="36"/>
      <c r="C122" s="201" t="s">
        <v>216</v>
      </c>
      <c r="D122" s="201" t="s">
        <v>167</v>
      </c>
      <c r="E122" s="202" t="s">
        <v>1584</v>
      </c>
      <c r="F122" s="203" t="s">
        <v>1585</v>
      </c>
      <c r="G122" s="204" t="s">
        <v>178</v>
      </c>
      <c r="H122" s="205">
        <v>114.09999999999999</v>
      </c>
      <c r="I122" s="206"/>
      <c r="J122" s="207">
        <f>ROUND(I122*H122,2)</f>
        <v>0</v>
      </c>
      <c r="K122" s="203" t="s">
        <v>171</v>
      </c>
      <c r="L122" s="41"/>
      <c r="M122" s="208" t="s">
        <v>19</v>
      </c>
      <c r="N122" s="209" t="s">
        <v>45</v>
      </c>
      <c r="O122" s="81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172</v>
      </c>
      <c r="AT122" s="212" t="s">
        <v>167</v>
      </c>
      <c r="AU122" s="212" t="s">
        <v>84</v>
      </c>
      <c r="AY122" s="14" t="s">
        <v>164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82</v>
      </c>
      <c r="BK122" s="213">
        <f>ROUND(I122*H122,2)</f>
        <v>0</v>
      </c>
      <c r="BL122" s="14" t="s">
        <v>172</v>
      </c>
      <c r="BM122" s="212" t="s">
        <v>1586</v>
      </c>
    </row>
    <row r="123" s="2" customFormat="1">
      <c r="A123" s="35"/>
      <c r="B123" s="36"/>
      <c r="C123" s="37"/>
      <c r="D123" s="214" t="s">
        <v>174</v>
      </c>
      <c r="E123" s="37"/>
      <c r="F123" s="215" t="s">
        <v>1587</v>
      </c>
      <c r="G123" s="37"/>
      <c r="H123" s="37"/>
      <c r="I123" s="216"/>
      <c r="J123" s="37"/>
      <c r="K123" s="37"/>
      <c r="L123" s="41"/>
      <c r="M123" s="217"/>
      <c r="N123" s="218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174</v>
      </c>
      <c r="AU123" s="14" t="s">
        <v>84</v>
      </c>
    </row>
    <row r="124" s="12" customFormat="1" ht="22.8" customHeight="1">
      <c r="A124" s="12"/>
      <c r="B124" s="185"/>
      <c r="C124" s="186"/>
      <c r="D124" s="187" t="s">
        <v>73</v>
      </c>
      <c r="E124" s="199" t="s">
        <v>238</v>
      </c>
      <c r="F124" s="199" t="s">
        <v>1588</v>
      </c>
      <c r="G124" s="186"/>
      <c r="H124" s="186"/>
      <c r="I124" s="189"/>
      <c r="J124" s="200">
        <f>BK124</f>
        <v>0</v>
      </c>
      <c r="K124" s="186"/>
      <c r="L124" s="191"/>
      <c r="M124" s="192"/>
      <c r="N124" s="193"/>
      <c r="O124" s="193"/>
      <c r="P124" s="194">
        <f>SUM(P125:P136)</f>
        <v>0</v>
      </c>
      <c r="Q124" s="193"/>
      <c r="R124" s="194">
        <f>SUM(R125:R136)</f>
        <v>0.45279034000000001</v>
      </c>
      <c r="S124" s="193"/>
      <c r="T124" s="195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6" t="s">
        <v>82</v>
      </c>
      <c r="AT124" s="197" t="s">
        <v>73</v>
      </c>
      <c r="AU124" s="197" t="s">
        <v>82</v>
      </c>
      <c r="AY124" s="196" t="s">
        <v>164</v>
      </c>
      <c r="BK124" s="198">
        <f>SUM(BK125:BK136)</f>
        <v>0</v>
      </c>
    </row>
    <row r="125" s="2" customFormat="1" ht="21.75" customHeight="1">
      <c r="A125" s="35"/>
      <c r="B125" s="36"/>
      <c r="C125" s="201" t="s">
        <v>222</v>
      </c>
      <c r="D125" s="201" t="s">
        <v>167</v>
      </c>
      <c r="E125" s="202" t="s">
        <v>1589</v>
      </c>
      <c r="F125" s="203" t="s">
        <v>1590</v>
      </c>
      <c r="G125" s="204" t="s">
        <v>170</v>
      </c>
      <c r="H125" s="205">
        <v>150</v>
      </c>
      <c r="I125" s="206"/>
      <c r="J125" s="207">
        <f>ROUND(I125*H125,2)</f>
        <v>0</v>
      </c>
      <c r="K125" s="203" t="s">
        <v>171</v>
      </c>
      <c r="L125" s="41"/>
      <c r="M125" s="208" t="s">
        <v>19</v>
      </c>
      <c r="N125" s="209" t="s">
        <v>45</v>
      </c>
      <c r="O125" s="81"/>
      <c r="P125" s="210">
        <f>O125*H125</f>
        <v>0</v>
      </c>
      <c r="Q125" s="210">
        <v>0.00083850999999999999</v>
      </c>
      <c r="R125" s="210">
        <f>Q125*H125</f>
        <v>0.12577649999999999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172</v>
      </c>
      <c r="AT125" s="212" t="s">
        <v>167</v>
      </c>
      <c r="AU125" s="212" t="s">
        <v>84</v>
      </c>
      <c r="AY125" s="14" t="s">
        <v>164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82</v>
      </c>
      <c r="BK125" s="213">
        <f>ROUND(I125*H125,2)</f>
        <v>0</v>
      </c>
      <c r="BL125" s="14" t="s">
        <v>172</v>
      </c>
      <c r="BM125" s="212" t="s">
        <v>1591</v>
      </c>
    </row>
    <row r="126" s="2" customFormat="1">
      <c r="A126" s="35"/>
      <c r="B126" s="36"/>
      <c r="C126" s="37"/>
      <c r="D126" s="214" t="s">
        <v>174</v>
      </c>
      <c r="E126" s="37"/>
      <c r="F126" s="215" t="s">
        <v>1592</v>
      </c>
      <c r="G126" s="37"/>
      <c r="H126" s="37"/>
      <c r="I126" s="216"/>
      <c r="J126" s="37"/>
      <c r="K126" s="37"/>
      <c r="L126" s="41"/>
      <c r="M126" s="217"/>
      <c r="N126" s="218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174</v>
      </c>
      <c r="AU126" s="14" t="s">
        <v>84</v>
      </c>
    </row>
    <row r="127" s="2" customFormat="1" ht="24.15" customHeight="1">
      <c r="A127" s="35"/>
      <c r="B127" s="36"/>
      <c r="C127" s="201" t="s">
        <v>8</v>
      </c>
      <c r="D127" s="201" t="s">
        <v>167</v>
      </c>
      <c r="E127" s="202" t="s">
        <v>1593</v>
      </c>
      <c r="F127" s="203" t="s">
        <v>1594</v>
      </c>
      <c r="G127" s="204" t="s">
        <v>170</v>
      </c>
      <c r="H127" s="205">
        <v>334</v>
      </c>
      <c r="I127" s="206"/>
      <c r="J127" s="207">
        <f>ROUND(I127*H127,2)</f>
        <v>0</v>
      </c>
      <c r="K127" s="203" t="s">
        <v>171</v>
      </c>
      <c r="L127" s="41"/>
      <c r="M127" s="208" t="s">
        <v>19</v>
      </c>
      <c r="N127" s="209" t="s">
        <v>45</v>
      </c>
      <c r="O127" s="81"/>
      <c r="P127" s="210">
        <f>O127*H127</f>
        <v>0</v>
      </c>
      <c r="Q127" s="210">
        <v>0.00085132000000000003</v>
      </c>
      <c r="R127" s="210">
        <f>Q127*H127</f>
        <v>0.28434088000000002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172</v>
      </c>
      <c r="AT127" s="212" t="s">
        <v>167</v>
      </c>
      <c r="AU127" s="212" t="s">
        <v>84</v>
      </c>
      <c r="AY127" s="14" t="s">
        <v>164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82</v>
      </c>
      <c r="BK127" s="213">
        <f>ROUND(I127*H127,2)</f>
        <v>0</v>
      </c>
      <c r="BL127" s="14" t="s">
        <v>172</v>
      </c>
      <c r="BM127" s="212" t="s">
        <v>1595</v>
      </c>
    </row>
    <row r="128" s="2" customFormat="1">
      <c r="A128" s="35"/>
      <c r="B128" s="36"/>
      <c r="C128" s="37"/>
      <c r="D128" s="214" t="s">
        <v>174</v>
      </c>
      <c r="E128" s="37"/>
      <c r="F128" s="215" t="s">
        <v>1596</v>
      </c>
      <c r="G128" s="37"/>
      <c r="H128" s="37"/>
      <c r="I128" s="216"/>
      <c r="J128" s="37"/>
      <c r="K128" s="37"/>
      <c r="L128" s="41"/>
      <c r="M128" s="217"/>
      <c r="N128" s="218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174</v>
      </c>
      <c r="AU128" s="14" t="s">
        <v>84</v>
      </c>
    </row>
    <row r="129" s="2" customFormat="1" ht="24.15" customHeight="1">
      <c r="A129" s="35"/>
      <c r="B129" s="36"/>
      <c r="C129" s="201" t="s">
        <v>231</v>
      </c>
      <c r="D129" s="201" t="s">
        <v>167</v>
      </c>
      <c r="E129" s="202" t="s">
        <v>1597</v>
      </c>
      <c r="F129" s="203" t="s">
        <v>1598</v>
      </c>
      <c r="G129" s="204" t="s">
        <v>170</v>
      </c>
      <c r="H129" s="205">
        <v>36</v>
      </c>
      <c r="I129" s="206"/>
      <c r="J129" s="207">
        <f>ROUND(I129*H129,2)</f>
        <v>0</v>
      </c>
      <c r="K129" s="203" t="s">
        <v>171</v>
      </c>
      <c r="L129" s="41"/>
      <c r="M129" s="208" t="s">
        <v>19</v>
      </c>
      <c r="N129" s="209" t="s">
        <v>45</v>
      </c>
      <c r="O129" s="81"/>
      <c r="P129" s="210">
        <f>O129*H129</f>
        <v>0</v>
      </c>
      <c r="Q129" s="210">
        <v>0.0011853600000000001</v>
      </c>
      <c r="R129" s="210">
        <f>Q129*H129</f>
        <v>0.042672960000000003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172</v>
      </c>
      <c r="AT129" s="212" t="s">
        <v>167</v>
      </c>
      <c r="AU129" s="212" t="s">
        <v>84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172</v>
      </c>
      <c r="BM129" s="212" t="s">
        <v>1599</v>
      </c>
    </row>
    <row r="130" s="2" customFormat="1">
      <c r="A130" s="35"/>
      <c r="B130" s="36"/>
      <c r="C130" s="37"/>
      <c r="D130" s="214" t="s">
        <v>174</v>
      </c>
      <c r="E130" s="37"/>
      <c r="F130" s="215" t="s">
        <v>1600</v>
      </c>
      <c r="G130" s="37"/>
      <c r="H130" s="37"/>
      <c r="I130" s="216"/>
      <c r="J130" s="37"/>
      <c r="K130" s="37"/>
      <c r="L130" s="41"/>
      <c r="M130" s="217"/>
      <c r="N130" s="218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174</v>
      </c>
      <c r="AU130" s="14" t="s">
        <v>84</v>
      </c>
    </row>
    <row r="131" s="2" customFormat="1" ht="24.15" customHeight="1">
      <c r="A131" s="35"/>
      <c r="B131" s="36"/>
      <c r="C131" s="201" t="s">
        <v>236</v>
      </c>
      <c r="D131" s="201" t="s">
        <v>167</v>
      </c>
      <c r="E131" s="202" t="s">
        <v>1601</v>
      </c>
      <c r="F131" s="203" t="s">
        <v>1602</v>
      </c>
      <c r="G131" s="204" t="s">
        <v>170</v>
      </c>
      <c r="H131" s="205">
        <v>150</v>
      </c>
      <c r="I131" s="206"/>
      <c r="J131" s="207">
        <f>ROUND(I131*H131,2)</f>
        <v>0</v>
      </c>
      <c r="K131" s="203" t="s">
        <v>171</v>
      </c>
      <c r="L131" s="41"/>
      <c r="M131" s="208" t="s">
        <v>19</v>
      </c>
      <c r="N131" s="209" t="s">
        <v>45</v>
      </c>
      <c r="O131" s="81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172</v>
      </c>
      <c r="AT131" s="212" t="s">
        <v>167</v>
      </c>
      <c r="AU131" s="212" t="s">
        <v>84</v>
      </c>
      <c r="AY131" s="14" t="s">
        <v>164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82</v>
      </c>
      <c r="BK131" s="213">
        <f>ROUND(I131*H131,2)</f>
        <v>0</v>
      </c>
      <c r="BL131" s="14" t="s">
        <v>172</v>
      </c>
      <c r="BM131" s="212" t="s">
        <v>1603</v>
      </c>
    </row>
    <row r="132" s="2" customFormat="1">
      <c r="A132" s="35"/>
      <c r="B132" s="36"/>
      <c r="C132" s="37"/>
      <c r="D132" s="214" t="s">
        <v>174</v>
      </c>
      <c r="E132" s="37"/>
      <c r="F132" s="215" t="s">
        <v>1604</v>
      </c>
      <c r="G132" s="37"/>
      <c r="H132" s="37"/>
      <c r="I132" s="216"/>
      <c r="J132" s="37"/>
      <c r="K132" s="37"/>
      <c r="L132" s="41"/>
      <c r="M132" s="217"/>
      <c r="N132" s="218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174</v>
      </c>
      <c r="AU132" s="14" t="s">
        <v>84</v>
      </c>
    </row>
    <row r="133" s="2" customFormat="1" ht="24.15" customHeight="1">
      <c r="A133" s="35"/>
      <c r="B133" s="36"/>
      <c r="C133" s="201" t="s">
        <v>238</v>
      </c>
      <c r="D133" s="201" t="s">
        <v>167</v>
      </c>
      <c r="E133" s="202" t="s">
        <v>1605</v>
      </c>
      <c r="F133" s="203" t="s">
        <v>1606</v>
      </c>
      <c r="G133" s="204" t="s">
        <v>170</v>
      </c>
      <c r="H133" s="205">
        <v>334</v>
      </c>
      <c r="I133" s="206"/>
      <c r="J133" s="207">
        <f>ROUND(I133*H133,2)</f>
        <v>0</v>
      </c>
      <c r="K133" s="203" t="s">
        <v>171</v>
      </c>
      <c r="L133" s="41"/>
      <c r="M133" s="208" t="s">
        <v>19</v>
      </c>
      <c r="N133" s="209" t="s">
        <v>45</v>
      </c>
      <c r="O133" s="81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172</v>
      </c>
      <c r="AT133" s="212" t="s">
        <v>167</v>
      </c>
      <c r="AU133" s="212" t="s">
        <v>84</v>
      </c>
      <c r="AY133" s="14" t="s">
        <v>164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82</v>
      </c>
      <c r="BK133" s="213">
        <f>ROUND(I133*H133,2)</f>
        <v>0</v>
      </c>
      <c r="BL133" s="14" t="s">
        <v>172</v>
      </c>
      <c r="BM133" s="212" t="s">
        <v>1607</v>
      </c>
    </row>
    <row r="134" s="2" customFormat="1">
      <c r="A134" s="35"/>
      <c r="B134" s="36"/>
      <c r="C134" s="37"/>
      <c r="D134" s="214" t="s">
        <v>174</v>
      </c>
      <c r="E134" s="37"/>
      <c r="F134" s="215" t="s">
        <v>1608</v>
      </c>
      <c r="G134" s="37"/>
      <c r="H134" s="37"/>
      <c r="I134" s="216"/>
      <c r="J134" s="37"/>
      <c r="K134" s="37"/>
      <c r="L134" s="41"/>
      <c r="M134" s="217"/>
      <c r="N134" s="218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174</v>
      </c>
      <c r="AU134" s="14" t="s">
        <v>84</v>
      </c>
    </row>
    <row r="135" s="2" customFormat="1" ht="24.15" customHeight="1">
      <c r="A135" s="35"/>
      <c r="B135" s="36"/>
      <c r="C135" s="201" t="s">
        <v>292</v>
      </c>
      <c r="D135" s="201" t="s">
        <v>167</v>
      </c>
      <c r="E135" s="202" t="s">
        <v>1609</v>
      </c>
      <c r="F135" s="203" t="s">
        <v>1610</v>
      </c>
      <c r="G135" s="204" t="s">
        <v>170</v>
      </c>
      <c r="H135" s="205">
        <v>36</v>
      </c>
      <c r="I135" s="206"/>
      <c r="J135" s="207">
        <f>ROUND(I135*H135,2)</f>
        <v>0</v>
      </c>
      <c r="K135" s="203" t="s">
        <v>171</v>
      </c>
      <c r="L135" s="41"/>
      <c r="M135" s="208" t="s">
        <v>19</v>
      </c>
      <c r="N135" s="209" t="s">
        <v>45</v>
      </c>
      <c r="O135" s="8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172</v>
      </c>
      <c r="AT135" s="212" t="s">
        <v>167</v>
      </c>
      <c r="AU135" s="212" t="s">
        <v>84</v>
      </c>
      <c r="AY135" s="14" t="s">
        <v>164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82</v>
      </c>
      <c r="BK135" s="213">
        <f>ROUND(I135*H135,2)</f>
        <v>0</v>
      </c>
      <c r="BL135" s="14" t="s">
        <v>172</v>
      </c>
      <c r="BM135" s="212" t="s">
        <v>1611</v>
      </c>
    </row>
    <row r="136" s="2" customFormat="1">
      <c r="A136" s="35"/>
      <c r="B136" s="36"/>
      <c r="C136" s="37"/>
      <c r="D136" s="214" t="s">
        <v>174</v>
      </c>
      <c r="E136" s="37"/>
      <c r="F136" s="215" t="s">
        <v>1612</v>
      </c>
      <c r="G136" s="37"/>
      <c r="H136" s="37"/>
      <c r="I136" s="216"/>
      <c r="J136" s="37"/>
      <c r="K136" s="37"/>
      <c r="L136" s="41"/>
      <c r="M136" s="217"/>
      <c r="N136" s="218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174</v>
      </c>
      <c r="AU136" s="14" t="s">
        <v>84</v>
      </c>
    </row>
    <row r="137" s="12" customFormat="1" ht="22.8" customHeight="1">
      <c r="A137" s="12"/>
      <c r="B137" s="185"/>
      <c r="C137" s="186"/>
      <c r="D137" s="187" t="s">
        <v>73</v>
      </c>
      <c r="E137" s="199" t="s">
        <v>292</v>
      </c>
      <c r="F137" s="199" t="s">
        <v>1613</v>
      </c>
      <c r="G137" s="186"/>
      <c r="H137" s="186"/>
      <c r="I137" s="189"/>
      <c r="J137" s="200">
        <f>BK137</f>
        <v>0</v>
      </c>
      <c r="K137" s="186"/>
      <c r="L137" s="191"/>
      <c r="M137" s="192"/>
      <c r="N137" s="193"/>
      <c r="O137" s="193"/>
      <c r="P137" s="194">
        <f>SUM(P138:P141)</f>
        <v>0</v>
      </c>
      <c r="Q137" s="193"/>
      <c r="R137" s="194">
        <f>SUM(R138:R141)</f>
        <v>0</v>
      </c>
      <c r="S137" s="193"/>
      <c r="T137" s="195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6" t="s">
        <v>82</v>
      </c>
      <c r="AT137" s="197" t="s">
        <v>73</v>
      </c>
      <c r="AU137" s="197" t="s">
        <v>82</v>
      </c>
      <c r="AY137" s="196" t="s">
        <v>164</v>
      </c>
      <c r="BK137" s="198">
        <f>SUM(BK138:BK141)</f>
        <v>0</v>
      </c>
    </row>
    <row r="138" s="2" customFormat="1" ht="37.8" customHeight="1">
      <c r="A138" s="35"/>
      <c r="B138" s="36"/>
      <c r="C138" s="201" t="s">
        <v>297</v>
      </c>
      <c r="D138" s="201" t="s">
        <v>167</v>
      </c>
      <c r="E138" s="202" t="s">
        <v>186</v>
      </c>
      <c r="F138" s="203" t="s">
        <v>187</v>
      </c>
      <c r="G138" s="204" t="s">
        <v>178</v>
      </c>
      <c r="H138" s="205">
        <v>176.30000000000001</v>
      </c>
      <c r="I138" s="206"/>
      <c r="J138" s="207">
        <f>ROUND(I138*H138,2)</f>
        <v>0</v>
      </c>
      <c r="K138" s="203" t="s">
        <v>171</v>
      </c>
      <c r="L138" s="41"/>
      <c r="M138" s="208" t="s">
        <v>19</v>
      </c>
      <c r="N138" s="209" t="s">
        <v>45</v>
      </c>
      <c r="O138" s="81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2" t="s">
        <v>172</v>
      </c>
      <c r="AT138" s="212" t="s">
        <v>167</v>
      </c>
      <c r="AU138" s="212" t="s">
        <v>84</v>
      </c>
      <c r="AY138" s="14" t="s">
        <v>164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4" t="s">
        <v>82</v>
      </c>
      <c r="BK138" s="213">
        <f>ROUND(I138*H138,2)</f>
        <v>0</v>
      </c>
      <c r="BL138" s="14" t="s">
        <v>172</v>
      </c>
      <c r="BM138" s="212" t="s">
        <v>1614</v>
      </c>
    </row>
    <row r="139" s="2" customFormat="1">
      <c r="A139" s="35"/>
      <c r="B139" s="36"/>
      <c r="C139" s="37"/>
      <c r="D139" s="214" t="s">
        <v>174</v>
      </c>
      <c r="E139" s="37"/>
      <c r="F139" s="215" t="s">
        <v>189</v>
      </c>
      <c r="G139" s="37"/>
      <c r="H139" s="37"/>
      <c r="I139" s="216"/>
      <c r="J139" s="37"/>
      <c r="K139" s="37"/>
      <c r="L139" s="41"/>
      <c r="M139" s="217"/>
      <c r="N139" s="218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174</v>
      </c>
      <c r="AU139" s="14" t="s">
        <v>84</v>
      </c>
    </row>
    <row r="140" s="2" customFormat="1" ht="24.15" customHeight="1">
      <c r="A140" s="35"/>
      <c r="B140" s="36"/>
      <c r="C140" s="201" t="s">
        <v>303</v>
      </c>
      <c r="D140" s="201" t="s">
        <v>167</v>
      </c>
      <c r="E140" s="202" t="s">
        <v>201</v>
      </c>
      <c r="F140" s="203" t="s">
        <v>202</v>
      </c>
      <c r="G140" s="204" t="s">
        <v>203</v>
      </c>
      <c r="H140" s="205">
        <v>176.30000000000001</v>
      </c>
      <c r="I140" s="206"/>
      <c r="J140" s="207">
        <f>ROUND(I140*H140,2)</f>
        <v>0</v>
      </c>
      <c r="K140" s="203" t="s">
        <v>171</v>
      </c>
      <c r="L140" s="41"/>
      <c r="M140" s="208" t="s">
        <v>19</v>
      </c>
      <c r="N140" s="209" t="s">
        <v>45</v>
      </c>
      <c r="O140" s="81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172</v>
      </c>
      <c r="AT140" s="212" t="s">
        <v>167</v>
      </c>
      <c r="AU140" s="212" t="s">
        <v>84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172</v>
      </c>
      <c r="BM140" s="212" t="s">
        <v>1615</v>
      </c>
    </row>
    <row r="141" s="2" customFormat="1">
      <c r="A141" s="35"/>
      <c r="B141" s="36"/>
      <c r="C141" s="37"/>
      <c r="D141" s="214" t="s">
        <v>174</v>
      </c>
      <c r="E141" s="37"/>
      <c r="F141" s="215" t="s">
        <v>205</v>
      </c>
      <c r="G141" s="37"/>
      <c r="H141" s="37"/>
      <c r="I141" s="216"/>
      <c r="J141" s="37"/>
      <c r="K141" s="37"/>
      <c r="L141" s="41"/>
      <c r="M141" s="217"/>
      <c r="N141" s="218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174</v>
      </c>
      <c r="AU141" s="14" t="s">
        <v>84</v>
      </c>
    </row>
    <row r="142" s="12" customFormat="1" ht="22.8" customHeight="1">
      <c r="A142" s="12"/>
      <c r="B142" s="185"/>
      <c r="C142" s="186"/>
      <c r="D142" s="187" t="s">
        <v>73</v>
      </c>
      <c r="E142" s="199" t="s">
        <v>297</v>
      </c>
      <c r="F142" s="199" t="s">
        <v>1616</v>
      </c>
      <c r="G142" s="186"/>
      <c r="H142" s="186"/>
      <c r="I142" s="189"/>
      <c r="J142" s="200">
        <f>BK142</f>
        <v>0</v>
      </c>
      <c r="K142" s="186"/>
      <c r="L142" s="191"/>
      <c r="M142" s="192"/>
      <c r="N142" s="193"/>
      <c r="O142" s="193"/>
      <c r="P142" s="194">
        <f>SUM(P143:P148)</f>
        <v>0</v>
      </c>
      <c r="Q142" s="193"/>
      <c r="R142" s="194">
        <f>SUM(R143:R148)</f>
        <v>115.46379999999999</v>
      </c>
      <c r="S142" s="193"/>
      <c r="T142" s="195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6" t="s">
        <v>82</v>
      </c>
      <c r="AT142" s="197" t="s">
        <v>73</v>
      </c>
      <c r="AU142" s="197" t="s">
        <v>82</v>
      </c>
      <c r="AY142" s="196" t="s">
        <v>164</v>
      </c>
      <c r="BK142" s="198">
        <f>SUM(BK143:BK148)</f>
        <v>0</v>
      </c>
    </row>
    <row r="143" s="2" customFormat="1" ht="16.5" customHeight="1">
      <c r="A143" s="35"/>
      <c r="B143" s="36"/>
      <c r="C143" s="201" t="s">
        <v>305</v>
      </c>
      <c r="D143" s="201" t="s">
        <v>167</v>
      </c>
      <c r="E143" s="202" t="s">
        <v>1617</v>
      </c>
      <c r="F143" s="203" t="s">
        <v>1618</v>
      </c>
      <c r="G143" s="204" t="s">
        <v>178</v>
      </c>
      <c r="H143" s="205">
        <v>5.2000000000000002</v>
      </c>
      <c r="I143" s="206"/>
      <c r="J143" s="207">
        <f>ROUND(I143*H143,2)</f>
        <v>0</v>
      </c>
      <c r="K143" s="203" t="s">
        <v>19</v>
      </c>
      <c r="L143" s="41"/>
      <c r="M143" s="208" t="s">
        <v>19</v>
      </c>
      <c r="N143" s="209" t="s">
        <v>45</v>
      </c>
      <c r="O143" s="81"/>
      <c r="P143" s="210">
        <f>O143*H143</f>
        <v>0</v>
      </c>
      <c r="Q143" s="210">
        <v>1.6699999999999999</v>
      </c>
      <c r="R143" s="210">
        <f>Q143*H143</f>
        <v>8.6839999999999993</v>
      </c>
      <c r="S143" s="210">
        <v>0</v>
      </c>
      <c r="T143" s="21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2" t="s">
        <v>172</v>
      </c>
      <c r="AT143" s="212" t="s">
        <v>167</v>
      </c>
      <c r="AU143" s="212" t="s">
        <v>84</v>
      </c>
      <c r="AY143" s="14" t="s">
        <v>164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82</v>
      </c>
      <c r="BK143" s="213">
        <f>ROUND(I143*H143,2)</f>
        <v>0</v>
      </c>
      <c r="BL143" s="14" t="s">
        <v>172</v>
      </c>
      <c r="BM143" s="212" t="s">
        <v>1619</v>
      </c>
    </row>
    <row r="144" s="2" customFormat="1" ht="16.5" customHeight="1">
      <c r="A144" s="35"/>
      <c r="B144" s="36"/>
      <c r="C144" s="201" t="s">
        <v>307</v>
      </c>
      <c r="D144" s="201" t="s">
        <v>167</v>
      </c>
      <c r="E144" s="202" t="s">
        <v>1620</v>
      </c>
      <c r="F144" s="203" t="s">
        <v>1621</v>
      </c>
      <c r="G144" s="204" t="s">
        <v>178</v>
      </c>
      <c r="H144" s="205">
        <v>60.299999999999997</v>
      </c>
      <c r="I144" s="206"/>
      <c r="J144" s="207">
        <f>ROUND(I144*H144,2)</f>
        <v>0</v>
      </c>
      <c r="K144" s="203" t="s">
        <v>19</v>
      </c>
      <c r="L144" s="41"/>
      <c r="M144" s="208" t="s">
        <v>19</v>
      </c>
      <c r="N144" s="209" t="s">
        <v>45</v>
      </c>
      <c r="O144" s="81"/>
      <c r="P144" s="210">
        <f>O144*H144</f>
        <v>0</v>
      </c>
      <c r="Q144" s="210">
        <v>1.6699999999999999</v>
      </c>
      <c r="R144" s="210">
        <f>Q144*H144</f>
        <v>100.70099999999999</v>
      </c>
      <c r="S144" s="210">
        <v>0</v>
      </c>
      <c r="T144" s="21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172</v>
      </c>
      <c r="AT144" s="212" t="s">
        <v>167</v>
      </c>
      <c r="AU144" s="212" t="s">
        <v>84</v>
      </c>
      <c r="AY144" s="14" t="s">
        <v>164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4" t="s">
        <v>82</v>
      </c>
      <c r="BK144" s="213">
        <f>ROUND(I144*H144,2)</f>
        <v>0</v>
      </c>
      <c r="BL144" s="14" t="s">
        <v>172</v>
      </c>
      <c r="BM144" s="212" t="s">
        <v>1622</v>
      </c>
    </row>
    <row r="145" s="2" customFormat="1" ht="16.5" customHeight="1">
      <c r="A145" s="35"/>
      <c r="B145" s="36"/>
      <c r="C145" s="201" t="s">
        <v>7</v>
      </c>
      <c r="D145" s="201" t="s">
        <v>167</v>
      </c>
      <c r="E145" s="202" t="s">
        <v>1617</v>
      </c>
      <c r="F145" s="203" t="s">
        <v>1618</v>
      </c>
      <c r="G145" s="204" t="s">
        <v>178</v>
      </c>
      <c r="H145" s="205">
        <v>1.8400000000000001</v>
      </c>
      <c r="I145" s="206"/>
      <c r="J145" s="207">
        <f>ROUND(I145*H145,2)</f>
        <v>0</v>
      </c>
      <c r="K145" s="203" t="s">
        <v>19</v>
      </c>
      <c r="L145" s="41"/>
      <c r="M145" s="208" t="s">
        <v>19</v>
      </c>
      <c r="N145" s="209" t="s">
        <v>45</v>
      </c>
      <c r="O145" s="81"/>
      <c r="P145" s="210">
        <f>O145*H145</f>
        <v>0</v>
      </c>
      <c r="Q145" s="210">
        <v>1.6699999999999999</v>
      </c>
      <c r="R145" s="210">
        <f>Q145*H145</f>
        <v>3.0728</v>
      </c>
      <c r="S145" s="210">
        <v>0</v>
      </c>
      <c r="T145" s="21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172</v>
      </c>
      <c r="AT145" s="212" t="s">
        <v>167</v>
      </c>
      <c r="AU145" s="212" t="s">
        <v>84</v>
      </c>
      <c r="AY145" s="14" t="s">
        <v>164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82</v>
      </c>
      <c r="BK145" s="213">
        <f>ROUND(I145*H145,2)</f>
        <v>0</v>
      </c>
      <c r="BL145" s="14" t="s">
        <v>172</v>
      </c>
      <c r="BM145" s="212" t="s">
        <v>1623</v>
      </c>
    </row>
    <row r="146" s="2" customFormat="1" ht="16.5" customHeight="1">
      <c r="A146" s="35"/>
      <c r="B146" s="36"/>
      <c r="C146" s="201" t="s">
        <v>312</v>
      </c>
      <c r="D146" s="201" t="s">
        <v>167</v>
      </c>
      <c r="E146" s="202" t="s">
        <v>1624</v>
      </c>
      <c r="F146" s="203" t="s">
        <v>1625</v>
      </c>
      <c r="G146" s="204" t="s">
        <v>178</v>
      </c>
      <c r="H146" s="205">
        <v>1.8</v>
      </c>
      <c r="I146" s="206"/>
      <c r="J146" s="207">
        <f>ROUND(I146*H146,2)</f>
        <v>0</v>
      </c>
      <c r="K146" s="203" t="s">
        <v>19</v>
      </c>
      <c r="L146" s="41"/>
      <c r="M146" s="208" t="s">
        <v>19</v>
      </c>
      <c r="N146" s="209" t="s">
        <v>45</v>
      </c>
      <c r="O146" s="81"/>
      <c r="P146" s="210">
        <f>O146*H146</f>
        <v>0</v>
      </c>
      <c r="Q146" s="210">
        <v>1.6699999999999999</v>
      </c>
      <c r="R146" s="210">
        <f>Q146*H146</f>
        <v>3.0059999999999998</v>
      </c>
      <c r="S146" s="210">
        <v>0</v>
      </c>
      <c r="T146" s="21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172</v>
      </c>
      <c r="AT146" s="212" t="s">
        <v>167</v>
      </c>
      <c r="AU146" s="212" t="s">
        <v>84</v>
      </c>
      <c r="AY146" s="14" t="s">
        <v>164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82</v>
      </c>
      <c r="BK146" s="213">
        <f>ROUND(I146*H146,2)</f>
        <v>0</v>
      </c>
      <c r="BL146" s="14" t="s">
        <v>172</v>
      </c>
      <c r="BM146" s="212" t="s">
        <v>1626</v>
      </c>
    </row>
    <row r="147" s="2" customFormat="1" ht="24.15" customHeight="1">
      <c r="A147" s="35"/>
      <c r="B147" s="36"/>
      <c r="C147" s="201" t="s">
        <v>395</v>
      </c>
      <c r="D147" s="201" t="s">
        <v>167</v>
      </c>
      <c r="E147" s="202" t="s">
        <v>1627</v>
      </c>
      <c r="F147" s="203" t="s">
        <v>347</v>
      </c>
      <c r="G147" s="204" t="s">
        <v>178</v>
      </c>
      <c r="H147" s="205">
        <v>375</v>
      </c>
      <c r="I147" s="206"/>
      <c r="J147" s="207">
        <f>ROUND(I147*H147,2)</f>
        <v>0</v>
      </c>
      <c r="K147" s="203" t="s">
        <v>171</v>
      </c>
      <c r="L147" s="41"/>
      <c r="M147" s="208" t="s">
        <v>19</v>
      </c>
      <c r="N147" s="209" t="s">
        <v>45</v>
      </c>
      <c r="O147" s="8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172</v>
      </c>
      <c r="AT147" s="212" t="s">
        <v>167</v>
      </c>
      <c r="AU147" s="212" t="s">
        <v>84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172</v>
      </c>
      <c r="BM147" s="212" t="s">
        <v>1628</v>
      </c>
    </row>
    <row r="148" s="2" customFormat="1">
      <c r="A148" s="35"/>
      <c r="B148" s="36"/>
      <c r="C148" s="37"/>
      <c r="D148" s="214" t="s">
        <v>174</v>
      </c>
      <c r="E148" s="37"/>
      <c r="F148" s="215" t="s">
        <v>1629</v>
      </c>
      <c r="G148" s="37"/>
      <c r="H148" s="37"/>
      <c r="I148" s="216"/>
      <c r="J148" s="37"/>
      <c r="K148" s="37"/>
      <c r="L148" s="41"/>
      <c r="M148" s="217"/>
      <c r="N148" s="218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174</v>
      </c>
      <c r="AU148" s="14" t="s">
        <v>84</v>
      </c>
    </row>
    <row r="149" s="12" customFormat="1" ht="22.8" customHeight="1">
      <c r="A149" s="12"/>
      <c r="B149" s="185"/>
      <c r="C149" s="186"/>
      <c r="D149" s="187" t="s">
        <v>73</v>
      </c>
      <c r="E149" s="199" t="s">
        <v>303</v>
      </c>
      <c r="F149" s="199" t="s">
        <v>1630</v>
      </c>
      <c r="G149" s="186"/>
      <c r="H149" s="186"/>
      <c r="I149" s="189"/>
      <c r="J149" s="200">
        <f>BK149</f>
        <v>0</v>
      </c>
      <c r="K149" s="186"/>
      <c r="L149" s="191"/>
      <c r="M149" s="192"/>
      <c r="N149" s="193"/>
      <c r="O149" s="193"/>
      <c r="P149" s="194">
        <f>SUM(P150:P151)</f>
        <v>0</v>
      </c>
      <c r="Q149" s="193"/>
      <c r="R149" s="194">
        <f>SUM(R150:R151)</f>
        <v>0</v>
      </c>
      <c r="S149" s="193"/>
      <c r="T149" s="195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6" t="s">
        <v>82</v>
      </c>
      <c r="AT149" s="197" t="s">
        <v>73</v>
      </c>
      <c r="AU149" s="197" t="s">
        <v>82</v>
      </c>
      <c r="AY149" s="196" t="s">
        <v>164</v>
      </c>
      <c r="BK149" s="198">
        <f>SUM(BK150:BK151)</f>
        <v>0</v>
      </c>
    </row>
    <row r="150" s="2" customFormat="1" ht="24.15" customHeight="1">
      <c r="A150" s="35"/>
      <c r="B150" s="36"/>
      <c r="C150" s="201" t="s">
        <v>400</v>
      </c>
      <c r="D150" s="201" t="s">
        <v>167</v>
      </c>
      <c r="E150" s="202" t="s">
        <v>1631</v>
      </c>
      <c r="F150" s="203" t="s">
        <v>1632</v>
      </c>
      <c r="G150" s="204" t="s">
        <v>170</v>
      </c>
      <c r="H150" s="205">
        <v>62</v>
      </c>
      <c r="I150" s="206"/>
      <c r="J150" s="207">
        <f>ROUND(I150*H150,2)</f>
        <v>0</v>
      </c>
      <c r="K150" s="203" t="s">
        <v>171</v>
      </c>
      <c r="L150" s="41"/>
      <c r="M150" s="208" t="s">
        <v>19</v>
      </c>
      <c r="N150" s="209" t="s">
        <v>45</v>
      </c>
      <c r="O150" s="81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2" t="s">
        <v>172</v>
      </c>
      <c r="AT150" s="212" t="s">
        <v>167</v>
      </c>
      <c r="AU150" s="212" t="s">
        <v>84</v>
      </c>
      <c r="AY150" s="14" t="s">
        <v>164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4" t="s">
        <v>82</v>
      </c>
      <c r="BK150" s="213">
        <f>ROUND(I150*H150,2)</f>
        <v>0</v>
      </c>
      <c r="BL150" s="14" t="s">
        <v>172</v>
      </c>
      <c r="BM150" s="212" t="s">
        <v>1633</v>
      </c>
    </row>
    <row r="151" s="2" customFormat="1">
      <c r="A151" s="35"/>
      <c r="B151" s="36"/>
      <c r="C151" s="37"/>
      <c r="D151" s="214" t="s">
        <v>174</v>
      </c>
      <c r="E151" s="37"/>
      <c r="F151" s="215" t="s">
        <v>1634</v>
      </c>
      <c r="G151" s="37"/>
      <c r="H151" s="37"/>
      <c r="I151" s="216"/>
      <c r="J151" s="37"/>
      <c r="K151" s="37"/>
      <c r="L151" s="41"/>
      <c r="M151" s="217"/>
      <c r="N151" s="218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174</v>
      </c>
      <c r="AU151" s="14" t="s">
        <v>84</v>
      </c>
    </row>
    <row r="152" s="12" customFormat="1" ht="22.8" customHeight="1">
      <c r="A152" s="12"/>
      <c r="B152" s="185"/>
      <c r="C152" s="186"/>
      <c r="D152" s="187" t="s">
        <v>73</v>
      </c>
      <c r="E152" s="199" t="s">
        <v>7</v>
      </c>
      <c r="F152" s="199" t="s">
        <v>1635</v>
      </c>
      <c r="G152" s="186"/>
      <c r="H152" s="186"/>
      <c r="I152" s="189"/>
      <c r="J152" s="200">
        <f>BK152</f>
        <v>0</v>
      </c>
      <c r="K152" s="186"/>
      <c r="L152" s="191"/>
      <c r="M152" s="192"/>
      <c r="N152" s="193"/>
      <c r="O152" s="193"/>
      <c r="P152" s="194">
        <f>SUM(P153:P160)</f>
        <v>0</v>
      </c>
      <c r="Q152" s="193"/>
      <c r="R152" s="194">
        <f>SUM(R153:R160)</f>
        <v>101.71108000000001</v>
      </c>
      <c r="S152" s="193"/>
      <c r="T152" s="195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6" t="s">
        <v>82</v>
      </c>
      <c r="AT152" s="197" t="s">
        <v>73</v>
      </c>
      <c r="AU152" s="197" t="s">
        <v>82</v>
      </c>
      <c r="AY152" s="196" t="s">
        <v>164</v>
      </c>
      <c r="BK152" s="198">
        <f>SUM(BK153:BK160)</f>
        <v>0</v>
      </c>
    </row>
    <row r="153" s="2" customFormat="1" ht="24.15" customHeight="1">
      <c r="A153" s="35"/>
      <c r="B153" s="36"/>
      <c r="C153" s="201" t="s">
        <v>405</v>
      </c>
      <c r="D153" s="201" t="s">
        <v>167</v>
      </c>
      <c r="E153" s="202" t="s">
        <v>1636</v>
      </c>
      <c r="F153" s="203" t="s">
        <v>1637</v>
      </c>
      <c r="G153" s="204" t="s">
        <v>178</v>
      </c>
      <c r="H153" s="205">
        <v>72.5</v>
      </c>
      <c r="I153" s="206"/>
      <c r="J153" s="207">
        <f>ROUND(I153*H153,2)</f>
        <v>0</v>
      </c>
      <c r="K153" s="203" t="s">
        <v>171</v>
      </c>
      <c r="L153" s="41"/>
      <c r="M153" s="208" t="s">
        <v>19</v>
      </c>
      <c r="N153" s="209" t="s">
        <v>45</v>
      </c>
      <c r="O153" s="81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2" t="s">
        <v>172</v>
      </c>
      <c r="AT153" s="212" t="s">
        <v>167</v>
      </c>
      <c r="AU153" s="212" t="s">
        <v>84</v>
      </c>
      <c r="AY153" s="14" t="s">
        <v>164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4" t="s">
        <v>82</v>
      </c>
      <c r="BK153" s="213">
        <f>ROUND(I153*H153,2)</f>
        <v>0</v>
      </c>
      <c r="BL153" s="14" t="s">
        <v>172</v>
      </c>
      <c r="BM153" s="212" t="s">
        <v>1638</v>
      </c>
    </row>
    <row r="154" s="2" customFormat="1">
      <c r="A154" s="35"/>
      <c r="B154" s="36"/>
      <c r="C154" s="37"/>
      <c r="D154" s="214" t="s">
        <v>174</v>
      </c>
      <c r="E154" s="37"/>
      <c r="F154" s="215" t="s">
        <v>1639</v>
      </c>
      <c r="G154" s="37"/>
      <c r="H154" s="37"/>
      <c r="I154" s="216"/>
      <c r="J154" s="37"/>
      <c r="K154" s="37"/>
      <c r="L154" s="41"/>
      <c r="M154" s="217"/>
      <c r="N154" s="218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174</v>
      </c>
      <c r="AU154" s="14" t="s">
        <v>84</v>
      </c>
    </row>
    <row r="155" s="2" customFormat="1" ht="16.5" customHeight="1">
      <c r="A155" s="35"/>
      <c r="B155" s="36"/>
      <c r="C155" s="201" t="s">
        <v>410</v>
      </c>
      <c r="D155" s="201" t="s">
        <v>167</v>
      </c>
      <c r="E155" s="202" t="s">
        <v>1640</v>
      </c>
      <c r="F155" s="203" t="s">
        <v>1641</v>
      </c>
      <c r="G155" s="204" t="s">
        <v>170</v>
      </c>
      <c r="H155" s="205">
        <v>340</v>
      </c>
      <c r="I155" s="206"/>
      <c r="J155" s="207">
        <f>ROUND(I155*H155,2)</f>
        <v>0</v>
      </c>
      <c r="K155" s="203" t="s">
        <v>171</v>
      </c>
      <c r="L155" s="41"/>
      <c r="M155" s="208" t="s">
        <v>19</v>
      </c>
      <c r="N155" s="209" t="s">
        <v>45</v>
      </c>
      <c r="O155" s="81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2" t="s">
        <v>172</v>
      </c>
      <c r="AT155" s="212" t="s">
        <v>167</v>
      </c>
      <c r="AU155" s="212" t="s">
        <v>84</v>
      </c>
      <c r="AY155" s="14" t="s">
        <v>164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4" t="s">
        <v>82</v>
      </c>
      <c r="BK155" s="213">
        <f>ROUND(I155*H155,2)</f>
        <v>0</v>
      </c>
      <c r="BL155" s="14" t="s">
        <v>172</v>
      </c>
      <c r="BM155" s="212" t="s">
        <v>1642</v>
      </c>
    </row>
    <row r="156" s="2" customFormat="1">
      <c r="A156" s="35"/>
      <c r="B156" s="36"/>
      <c r="C156" s="37"/>
      <c r="D156" s="214" t="s">
        <v>174</v>
      </c>
      <c r="E156" s="37"/>
      <c r="F156" s="215" t="s">
        <v>1643</v>
      </c>
      <c r="G156" s="37"/>
      <c r="H156" s="37"/>
      <c r="I156" s="216"/>
      <c r="J156" s="37"/>
      <c r="K156" s="37"/>
      <c r="L156" s="41"/>
      <c r="M156" s="217"/>
      <c r="N156" s="218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174</v>
      </c>
      <c r="AU156" s="14" t="s">
        <v>84</v>
      </c>
    </row>
    <row r="157" s="2" customFormat="1" ht="16.5" customHeight="1">
      <c r="A157" s="35"/>
      <c r="B157" s="36"/>
      <c r="C157" s="219" t="s">
        <v>415</v>
      </c>
      <c r="D157" s="219" t="s">
        <v>232</v>
      </c>
      <c r="E157" s="220" t="s">
        <v>1644</v>
      </c>
      <c r="F157" s="221" t="s">
        <v>1645</v>
      </c>
      <c r="G157" s="222" t="s">
        <v>203</v>
      </c>
      <c r="H157" s="223">
        <v>55.200000000000003</v>
      </c>
      <c r="I157" s="224"/>
      <c r="J157" s="225">
        <f>ROUND(I157*H157,2)</f>
        <v>0</v>
      </c>
      <c r="K157" s="221" t="s">
        <v>171</v>
      </c>
      <c r="L157" s="226"/>
      <c r="M157" s="227" t="s">
        <v>19</v>
      </c>
      <c r="N157" s="228" t="s">
        <v>45</v>
      </c>
      <c r="O157" s="81"/>
      <c r="P157" s="210">
        <f>O157*H157</f>
        <v>0</v>
      </c>
      <c r="Q157" s="210">
        <v>1</v>
      </c>
      <c r="R157" s="210">
        <f>Q157*H157</f>
        <v>55.200000000000003</v>
      </c>
      <c r="S157" s="210">
        <v>0</v>
      </c>
      <c r="T157" s="21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2" t="s">
        <v>206</v>
      </c>
      <c r="AT157" s="212" t="s">
        <v>232</v>
      </c>
      <c r="AU157" s="212" t="s">
        <v>84</v>
      </c>
      <c r="AY157" s="14" t="s">
        <v>164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4" t="s">
        <v>82</v>
      </c>
      <c r="BK157" s="213">
        <f>ROUND(I157*H157,2)</f>
        <v>0</v>
      </c>
      <c r="BL157" s="14" t="s">
        <v>172</v>
      </c>
      <c r="BM157" s="212" t="s">
        <v>1646</v>
      </c>
    </row>
    <row r="158" s="2" customFormat="1" ht="16.5" customHeight="1">
      <c r="A158" s="35"/>
      <c r="B158" s="36"/>
      <c r="C158" s="219" t="s">
        <v>420</v>
      </c>
      <c r="D158" s="219" t="s">
        <v>232</v>
      </c>
      <c r="E158" s="220" t="s">
        <v>1647</v>
      </c>
      <c r="F158" s="221" t="s">
        <v>1648</v>
      </c>
      <c r="G158" s="222" t="s">
        <v>203</v>
      </c>
      <c r="H158" s="223">
        <v>46.299999999999997</v>
      </c>
      <c r="I158" s="224"/>
      <c r="J158" s="225">
        <f>ROUND(I158*H158,2)</f>
        <v>0</v>
      </c>
      <c r="K158" s="221" t="s">
        <v>171</v>
      </c>
      <c r="L158" s="226"/>
      <c r="M158" s="227" t="s">
        <v>19</v>
      </c>
      <c r="N158" s="228" t="s">
        <v>45</v>
      </c>
      <c r="O158" s="81"/>
      <c r="P158" s="210">
        <f>O158*H158</f>
        <v>0</v>
      </c>
      <c r="Q158" s="210">
        <v>1</v>
      </c>
      <c r="R158" s="210">
        <f>Q158*H158</f>
        <v>46.299999999999997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206</v>
      </c>
      <c r="AT158" s="212" t="s">
        <v>232</v>
      </c>
      <c r="AU158" s="212" t="s">
        <v>84</v>
      </c>
      <c r="AY158" s="14" t="s">
        <v>164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4" t="s">
        <v>82</v>
      </c>
      <c r="BK158" s="213">
        <f>ROUND(I158*H158,2)</f>
        <v>0</v>
      </c>
      <c r="BL158" s="14" t="s">
        <v>172</v>
      </c>
      <c r="BM158" s="212" t="s">
        <v>1649</v>
      </c>
    </row>
    <row r="159" s="2" customFormat="1" ht="16.5" customHeight="1">
      <c r="A159" s="35"/>
      <c r="B159" s="36"/>
      <c r="C159" s="201" t="s">
        <v>425</v>
      </c>
      <c r="D159" s="201" t="s">
        <v>167</v>
      </c>
      <c r="E159" s="202" t="s">
        <v>1650</v>
      </c>
      <c r="F159" s="203" t="s">
        <v>1651</v>
      </c>
      <c r="G159" s="204" t="s">
        <v>219</v>
      </c>
      <c r="H159" s="205">
        <v>150</v>
      </c>
      <c r="I159" s="206"/>
      <c r="J159" s="207">
        <f>ROUND(I159*H159,2)</f>
        <v>0</v>
      </c>
      <c r="K159" s="203" t="s">
        <v>19</v>
      </c>
      <c r="L159" s="41"/>
      <c r="M159" s="208" t="s">
        <v>19</v>
      </c>
      <c r="N159" s="209" t="s">
        <v>45</v>
      </c>
      <c r="O159" s="81"/>
      <c r="P159" s="210">
        <f>O159*H159</f>
        <v>0</v>
      </c>
      <c r="Q159" s="210">
        <v>0.00080000000000000004</v>
      </c>
      <c r="R159" s="210">
        <f>Q159*H159</f>
        <v>0.12000000000000001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172</v>
      </c>
      <c r="AT159" s="212" t="s">
        <v>167</v>
      </c>
      <c r="AU159" s="212" t="s">
        <v>84</v>
      </c>
      <c r="AY159" s="14" t="s">
        <v>164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4" t="s">
        <v>82</v>
      </c>
      <c r="BK159" s="213">
        <f>ROUND(I159*H159,2)</f>
        <v>0</v>
      </c>
      <c r="BL159" s="14" t="s">
        <v>172</v>
      </c>
      <c r="BM159" s="212" t="s">
        <v>1652</v>
      </c>
    </row>
    <row r="160" s="2" customFormat="1" ht="16.5" customHeight="1">
      <c r="A160" s="35"/>
      <c r="B160" s="36"/>
      <c r="C160" s="201" t="s">
        <v>430</v>
      </c>
      <c r="D160" s="201" t="s">
        <v>167</v>
      </c>
      <c r="E160" s="202" t="s">
        <v>1653</v>
      </c>
      <c r="F160" s="203" t="s">
        <v>1654</v>
      </c>
      <c r="G160" s="204" t="s">
        <v>439</v>
      </c>
      <c r="H160" s="205">
        <v>2</v>
      </c>
      <c r="I160" s="206"/>
      <c r="J160" s="207">
        <f>ROUND(I160*H160,2)</f>
        <v>0</v>
      </c>
      <c r="K160" s="203" t="s">
        <v>19</v>
      </c>
      <c r="L160" s="41"/>
      <c r="M160" s="208" t="s">
        <v>19</v>
      </c>
      <c r="N160" s="209" t="s">
        <v>45</v>
      </c>
      <c r="O160" s="81"/>
      <c r="P160" s="210">
        <f>O160*H160</f>
        <v>0</v>
      </c>
      <c r="Q160" s="210">
        <v>0.045539999999999997</v>
      </c>
      <c r="R160" s="210">
        <f>Q160*H160</f>
        <v>0.091079999999999994</v>
      </c>
      <c r="S160" s="210">
        <v>0</v>
      </c>
      <c r="T160" s="21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2" t="s">
        <v>172</v>
      </c>
      <c r="AT160" s="212" t="s">
        <v>167</v>
      </c>
      <c r="AU160" s="212" t="s">
        <v>84</v>
      </c>
      <c r="AY160" s="14" t="s">
        <v>164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4" t="s">
        <v>82</v>
      </c>
      <c r="BK160" s="213">
        <f>ROUND(I160*H160,2)</f>
        <v>0</v>
      </c>
      <c r="BL160" s="14" t="s">
        <v>172</v>
      </c>
      <c r="BM160" s="212" t="s">
        <v>1655</v>
      </c>
    </row>
    <row r="161" s="12" customFormat="1" ht="22.8" customHeight="1">
      <c r="A161" s="12"/>
      <c r="B161" s="185"/>
      <c r="C161" s="186"/>
      <c r="D161" s="187" t="s">
        <v>73</v>
      </c>
      <c r="E161" s="199" t="s">
        <v>415</v>
      </c>
      <c r="F161" s="199" t="s">
        <v>1656</v>
      </c>
      <c r="G161" s="186"/>
      <c r="H161" s="186"/>
      <c r="I161" s="189"/>
      <c r="J161" s="200">
        <f>BK161</f>
        <v>0</v>
      </c>
      <c r="K161" s="186"/>
      <c r="L161" s="191"/>
      <c r="M161" s="192"/>
      <c r="N161" s="193"/>
      <c r="O161" s="193"/>
      <c r="P161" s="194">
        <f>SUM(P162:P165)</f>
        <v>0</v>
      </c>
      <c r="Q161" s="193"/>
      <c r="R161" s="194">
        <f>SUM(R162:R165)</f>
        <v>21.372191011970003</v>
      </c>
      <c r="S161" s="193"/>
      <c r="T161" s="195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6" t="s">
        <v>82</v>
      </c>
      <c r="AT161" s="197" t="s">
        <v>73</v>
      </c>
      <c r="AU161" s="197" t="s">
        <v>82</v>
      </c>
      <c r="AY161" s="196" t="s">
        <v>164</v>
      </c>
      <c r="BK161" s="198">
        <f>SUM(BK162:BK165)</f>
        <v>0</v>
      </c>
    </row>
    <row r="162" s="2" customFormat="1" ht="21.75" customHeight="1">
      <c r="A162" s="35"/>
      <c r="B162" s="36"/>
      <c r="C162" s="201" t="s">
        <v>436</v>
      </c>
      <c r="D162" s="201" t="s">
        <v>167</v>
      </c>
      <c r="E162" s="202" t="s">
        <v>371</v>
      </c>
      <c r="F162" s="203" t="s">
        <v>372</v>
      </c>
      <c r="G162" s="204" t="s">
        <v>178</v>
      </c>
      <c r="H162" s="205">
        <v>8.5</v>
      </c>
      <c r="I162" s="206"/>
      <c r="J162" s="207">
        <f>ROUND(I162*H162,2)</f>
        <v>0</v>
      </c>
      <c r="K162" s="203" t="s">
        <v>171</v>
      </c>
      <c r="L162" s="41"/>
      <c r="M162" s="208" t="s">
        <v>19</v>
      </c>
      <c r="N162" s="209" t="s">
        <v>45</v>
      </c>
      <c r="O162" s="81"/>
      <c r="P162" s="210">
        <f>O162*H162</f>
        <v>0</v>
      </c>
      <c r="Q162" s="210">
        <v>2.5018722040000001</v>
      </c>
      <c r="R162" s="210">
        <f>Q162*H162</f>
        <v>21.265913734000002</v>
      </c>
      <c r="S162" s="210">
        <v>0</v>
      </c>
      <c r="T162" s="21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2" t="s">
        <v>172</v>
      </c>
      <c r="AT162" s="212" t="s">
        <v>167</v>
      </c>
      <c r="AU162" s="212" t="s">
        <v>84</v>
      </c>
      <c r="AY162" s="14" t="s">
        <v>164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4" t="s">
        <v>82</v>
      </c>
      <c r="BK162" s="213">
        <f>ROUND(I162*H162,2)</f>
        <v>0</v>
      </c>
      <c r="BL162" s="14" t="s">
        <v>172</v>
      </c>
      <c r="BM162" s="212" t="s">
        <v>1657</v>
      </c>
    </row>
    <row r="163" s="2" customFormat="1">
      <c r="A163" s="35"/>
      <c r="B163" s="36"/>
      <c r="C163" s="37"/>
      <c r="D163" s="214" t="s">
        <v>174</v>
      </c>
      <c r="E163" s="37"/>
      <c r="F163" s="215" t="s">
        <v>374</v>
      </c>
      <c r="G163" s="37"/>
      <c r="H163" s="37"/>
      <c r="I163" s="216"/>
      <c r="J163" s="37"/>
      <c r="K163" s="37"/>
      <c r="L163" s="41"/>
      <c r="M163" s="217"/>
      <c r="N163" s="218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174</v>
      </c>
      <c r="AU163" s="14" t="s">
        <v>84</v>
      </c>
    </row>
    <row r="164" s="2" customFormat="1" ht="16.5" customHeight="1">
      <c r="A164" s="35"/>
      <c r="B164" s="36"/>
      <c r="C164" s="201" t="s">
        <v>443</v>
      </c>
      <c r="D164" s="201" t="s">
        <v>167</v>
      </c>
      <c r="E164" s="202" t="s">
        <v>383</v>
      </c>
      <c r="F164" s="203" t="s">
        <v>384</v>
      </c>
      <c r="G164" s="204" t="s">
        <v>203</v>
      </c>
      <c r="H164" s="205">
        <v>0.10000000000000001</v>
      </c>
      <c r="I164" s="206"/>
      <c r="J164" s="207">
        <f>ROUND(I164*H164,2)</f>
        <v>0</v>
      </c>
      <c r="K164" s="203" t="s">
        <v>171</v>
      </c>
      <c r="L164" s="41"/>
      <c r="M164" s="208" t="s">
        <v>19</v>
      </c>
      <c r="N164" s="209" t="s">
        <v>45</v>
      </c>
      <c r="O164" s="81"/>
      <c r="P164" s="210">
        <f>O164*H164</f>
        <v>0</v>
      </c>
      <c r="Q164" s="210">
        <v>1.0627727797</v>
      </c>
      <c r="R164" s="210">
        <f>Q164*H164</f>
        <v>0.10627727797</v>
      </c>
      <c r="S164" s="210">
        <v>0</v>
      </c>
      <c r="T164" s="21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2" t="s">
        <v>172</v>
      </c>
      <c r="AT164" s="212" t="s">
        <v>167</v>
      </c>
      <c r="AU164" s="212" t="s">
        <v>84</v>
      </c>
      <c r="AY164" s="14" t="s">
        <v>164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4" t="s">
        <v>82</v>
      </c>
      <c r="BK164" s="213">
        <f>ROUND(I164*H164,2)</f>
        <v>0</v>
      </c>
      <c r="BL164" s="14" t="s">
        <v>172</v>
      </c>
      <c r="BM164" s="212" t="s">
        <v>1658</v>
      </c>
    </row>
    <row r="165" s="2" customFormat="1">
      <c r="A165" s="35"/>
      <c r="B165" s="36"/>
      <c r="C165" s="37"/>
      <c r="D165" s="214" t="s">
        <v>174</v>
      </c>
      <c r="E165" s="37"/>
      <c r="F165" s="215" t="s">
        <v>386</v>
      </c>
      <c r="G165" s="37"/>
      <c r="H165" s="37"/>
      <c r="I165" s="216"/>
      <c r="J165" s="37"/>
      <c r="K165" s="37"/>
      <c r="L165" s="41"/>
      <c r="M165" s="217"/>
      <c r="N165" s="218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174</v>
      </c>
      <c r="AU165" s="14" t="s">
        <v>84</v>
      </c>
    </row>
    <row r="166" s="12" customFormat="1" ht="22.8" customHeight="1">
      <c r="A166" s="12"/>
      <c r="B166" s="185"/>
      <c r="C166" s="186"/>
      <c r="D166" s="187" t="s">
        <v>73</v>
      </c>
      <c r="E166" s="199" t="s">
        <v>443</v>
      </c>
      <c r="F166" s="199" t="s">
        <v>1659</v>
      </c>
      <c r="G166" s="186"/>
      <c r="H166" s="186"/>
      <c r="I166" s="189"/>
      <c r="J166" s="200">
        <f>BK166</f>
        <v>0</v>
      </c>
      <c r="K166" s="186"/>
      <c r="L166" s="191"/>
      <c r="M166" s="192"/>
      <c r="N166" s="193"/>
      <c r="O166" s="193"/>
      <c r="P166" s="194">
        <f>SUM(P167:P168)</f>
        <v>0</v>
      </c>
      <c r="Q166" s="193"/>
      <c r="R166" s="194">
        <f>SUM(R167:R168)</f>
        <v>0.24045383400000003</v>
      </c>
      <c r="S166" s="193"/>
      <c r="T166" s="195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6" t="s">
        <v>82</v>
      </c>
      <c r="AT166" s="197" t="s">
        <v>73</v>
      </c>
      <c r="AU166" s="197" t="s">
        <v>82</v>
      </c>
      <c r="AY166" s="196" t="s">
        <v>164</v>
      </c>
      <c r="BK166" s="198">
        <f>SUM(BK167:BK168)</f>
        <v>0</v>
      </c>
    </row>
    <row r="167" s="2" customFormat="1" ht="21.75" customHeight="1">
      <c r="A167" s="35"/>
      <c r="B167" s="36"/>
      <c r="C167" s="201" t="s">
        <v>449</v>
      </c>
      <c r="D167" s="201" t="s">
        <v>167</v>
      </c>
      <c r="E167" s="202" t="s">
        <v>1660</v>
      </c>
      <c r="F167" s="203" t="s">
        <v>1661</v>
      </c>
      <c r="G167" s="204" t="s">
        <v>178</v>
      </c>
      <c r="H167" s="205">
        <v>3</v>
      </c>
      <c r="I167" s="206"/>
      <c r="J167" s="207">
        <f>ROUND(I167*H167,2)</f>
        <v>0</v>
      </c>
      <c r="K167" s="203" t="s">
        <v>171</v>
      </c>
      <c r="L167" s="41"/>
      <c r="M167" s="208" t="s">
        <v>19</v>
      </c>
      <c r="N167" s="209" t="s">
        <v>45</v>
      </c>
      <c r="O167" s="81"/>
      <c r="P167" s="210">
        <f>O167*H167</f>
        <v>0</v>
      </c>
      <c r="Q167" s="210">
        <v>0.080151278000000006</v>
      </c>
      <c r="R167" s="210">
        <f>Q167*H167</f>
        <v>0.24045383400000003</v>
      </c>
      <c r="S167" s="210">
        <v>0</v>
      </c>
      <c r="T167" s="21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2" t="s">
        <v>172</v>
      </c>
      <c r="AT167" s="212" t="s">
        <v>167</v>
      </c>
      <c r="AU167" s="212" t="s">
        <v>84</v>
      </c>
      <c r="AY167" s="14" t="s">
        <v>164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4" t="s">
        <v>82</v>
      </c>
      <c r="BK167" s="213">
        <f>ROUND(I167*H167,2)</f>
        <v>0</v>
      </c>
      <c r="BL167" s="14" t="s">
        <v>172</v>
      </c>
      <c r="BM167" s="212" t="s">
        <v>1662</v>
      </c>
    </row>
    <row r="168" s="2" customFormat="1">
      <c r="A168" s="35"/>
      <c r="B168" s="36"/>
      <c r="C168" s="37"/>
      <c r="D168" s="214" t="s">
        <v>174</v>
      </c>
      <c r="E168" s="37"/>
      <c r="F168" s="215" t="s">
        <v>1663</v>
      </c>
      <c r="G168" s="37"/>
      <c r="H168" s="37"/>
      <c r="I168" s="216"/>
      <c r="J168" s="37"/>
      <c r="K168" s="37"/>
      <c r="L168" s="41"/>
      <c r="M168" s="217"/>
      <c r="N168" s="218"/>
      <c r="O168" s="81"/>
      <c r="P168" s="81"/>
      <c r="Q168" s="81"/>
      <c r="R168" s="81"/>
      <c r="S168" s="81"/>
      <c r="T168" s="82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174</v>
      </c>
      <c r="AU168" s="14" t="s">
        <v>84</v>
      </c>
    </row>
    <row r="169" s="12" customFormat="1" ht="22.8" customHeight="1">
      <c r="A169" s="12"/>
      <c r="B169" s="185"/>
      <c r="C169" s="186"/>
      <c r="D169" s="187" t="s">
        <v>73</v>
      </c>
      <c r="E169" s="199" t="s">
        <v>449</v>
      </c>
      <c r="F169" s="199" t="s">
        <v>1664</v>
      </c>
      <c r="G169" s="186"/>
      <c r="H169" s="186"/>
      <c r="I169" s="189"/>
      <c r="J169" s="200">
        <f>BK169</f>
        <v>0</v>
      </c>
      <c r="K169" s="186"/>
      <c r="L169" s="191"/>
      <c r="M169" s="192"/>
      <c r="N169" s="193"/>
      <c r="O169" s="193"/>
      <c r="P169" s="194">
        <f>P170</f>
        <v>0</v>
      </c>
      <c r="Q169" s="193"/>
      <c r="R169" s="194">
        <f>R170</f>
        <v>0.19556999999999999</v>
      </c>
      <c r="S169" s="193"/>
      <c r="T169" s="195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6" t="s">
        <v>82</v>
      </c>
      <c r="AT169" s="197" t="s">
        <v>73</v>
      </c>
      <c r="AU169" s="197" t="s">
        <v>82</v>
      </c>
      <c r="AY169" s="196" t="s">
        <v>164</v>
      </c>
      <c r="BK169" s="198">
        <f>BK170</f>
        <v>0</v>
      </c>
    </row>
    <row r="170" s="2" customFormat="1" ht="16.5" customHeight="1">
      <c r="A170" s="35"/>
      <c r="B170" s="36"/>
      <c r="C170" s="201" t="s">
        <v>458</v>
      </c>
      <c r="D170" s="201" t="s">
        <v>167</v>
      </c>
      <c r="E170" s="202" t="s">
        <v>1665</v>
      </c>
      <c r="F170" s="203" t="s">
        <v>1666</v>
      </c>
      <c r="G170" s="204" t="s">
        <v>780</v>
      </c>
      <c r="H170" s="205">
        <v>1</v>
      </c>
      <c r="I170" s="206"/>
      <c r="J170" s="207">
        <f>ROUND(I170*H170,2)</f>
        <v>0</v>
      </c>
      <c r="K170" s="203" t="s">
        <v>19</v>
      </c>
      <c r="L170" s="41"/>
      <c r="M170" s="208" t="s">
        <v>19</v>
      </c>
      <c r="N170" s="209" t="s">
        <v>45</v>
      </c>
      <c r="O170" s="81"/>
      <c r="P170" s="210">
        <f>O170*H170</f>
        <v>0</v>
      </c>
      <c r="Q170" s="210">
        <v>0.19556999999999999</v>
      </c>
      <c r="R170" s="210">
        <f>Q170*H170</f>
        <v>0.19556999999999999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172</v>
      </c>
      <c r="AT170" s="212" t="s">
        <v>167</v>
      </c>
      <c r="AU170" s="212" t="s">
        <v>84</v>
      </c>
      <c r="AY170" s="14" t="s">
        <v>164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4" t="s">
        <v>82</v>
      </c>
      <c r="BK170" s="213">
        <f>ROUND(I170*H170,2)</f>
        <v>0</v>
      </c>
      <c r="BL170" s="14" t="s">
        <v>172</v>
      </c>
      <c r="BM170" s="212" t="s">
        <v>1667</v>
      </c>
    </row>
    <row r="171" s="12" customFormat="1" ht="22.8" customHeight="1">
      <c r="A171" s="12"/>
      <c r="B171" s="185"/>
      <c r="C171" s="186"/>
      <c r="D171" s="187" t="s">
        <v>73</v>
      </c>
      <c r="E171" s="199" t="s">
        <v>508</v>
      </c>
      <c r="F171" s="199" t="s">
        <v>1668</v>
      </c>
      <c r="G171" s="186"/>
      <c r="H171" s="186"/>
      <c r="I171" s="189"/>
      <c r="J171" s="200">
        <f>BK171</f>
        <v>0</v>
      </c>
      <c r="K171" s="186"/>
      <c r="L171" s="191"/>
      <c r="M171" s="192"/>
      <c r="N171" s="193"/>
      <c r="O171" s="193"/>
      <c r="P171" s="194">
        <f>SUM(P172:P177)</f>
        <v>0</v>
      </c>
      <c r="Q171" s="193"/>
      <c r="R171" s="194">
        <f>SUM(R172:R177)</f>
        <v>39.72832180000001</v>
      </c>
      <c r="S171" s="193"/>
      <c r="T171" s="195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6" t="s">
        <v>82</v>
      </c>
      <c r="AT171" s="197" t="s">
        <v>73</v>
      </c>
      <c r="AU171" s="197" t="s">
        <v>82</v>
      </c>
      <c r="AY171" s="196" t="s">
        <v>164</v>
      </c>
      <c r="BK171" s="198">
        <f>SUM(BK172:BK177)</f>
        <v>0</v>
      </c>
    </row>
    <row r="172" s="2" customFormat="1" ht="21.75" customHeight="1">
      <c r="A172" s="35"/>
      <c r="B172" s="36"/>
      <c r="C172" s="201" t="s">
        <v>463</v>
      </c>
      <c r="D172" s="201" t="s">
        <v>167</v>
      </c>
      <c r="E172" s="202" t="s">
        <v>1669</v>
      </c>
      <c r="F172" s="203" t="s">
        <v>1670</v>
      </c>
      <c r="G172" s="204" t="s">
        <v>178</v>
      </c>
      <c r="H172" s="205">
        <v>17.600000000000001</v>
      </c>
      <c r="I172" s="206"/>
      <c r="J172" s="207">
        <f>ROUND(I172*H172,2)</f>
        <v>0</v>
      </c>
      <c r="K172" s="203" t="s">
        <v>171</v>
      </c>
      <c r="L172" s="41"/>
      <c r="M172" s="208" t="s">
        <v>19</v>
      </c>
      <c r="N172" s="209" t="s">
        <v>45</v>
      </c>
      <c r="O172" s="81"/>
      <c r="P172" s="210">
        <f>O172*H172</f>
        <v>0</v>
      </c>
      <c r="Q172" s="210">
        <v>1.8907700000000001</v>
      </c>
      <c r="R172" s="210">
        <f>Q172*H172</f>
        <v>33.277552000000007</v>
      </c>
      <c r="S172" s="210">
        <v>0</v>
      </c>
      <c r="T172" s="21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2" t="s">
        <v>172</v>
      </c>
      <c r="AT172" s="212" t="s">
        <v>167</v>
      </c>
      <c r="AU172" s="212" t="s">
        <v>84</v>
      </c>
      <c r="AY172" s="14" t="s">
        <v>164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4" t="s">
        <v>82</v>
      </c>
      <c r="BK172" s="213">
        <f>ROUND(I172*H172,2)</f>
        <v>0</v>
      </c>
      <c r="BL172" s="14" t="s">
        <v>172</v>
      </c>
      <c r="BM172" s="212" t="s">
        <v>1671</v>
      </c>
    </row>
    <row r="173" s="2" customFormat="1">
      <c r="A173" s="35"/>
      <c r="B173" s="36"/>
      <c r="C173" s="37"/>
      <c r="D173" s="214" t="s">
        <v>174</v>
      </c>
      <c r="E173" s="37"/>
      <c r="F173" s="215" t="s">
        <v>1672</v>
      </c>
      <c r="G173" s="37"/>
      <c r="H173" s="37"/>
      <c r="I173" s="216"/>
      <c r="J173" s="37"/>
      <c r="K173" s="37"/>
      <c r="L173" s="41"/>
      <c r="M173" s="217"/>
      <c r="N173" s="218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174</v>
      </c>
      <c r="AU173" s="14" t="s">
        <v>84</v>
      </c>
    </row>
    <row r="174" s="2" customFormat="1" ht="24.15" customHeight="1">
      <c r="A174" s="35"/>
      <c r="B174" s="36"/>
      <c r="C174" s="201" t="s">
        <v>467</v>
      </c>
      <c r="D174" s="201" t="s">
        <v>167</v>
      </c>
      <c r="E174" s="202" t="s">
        <v>1673</v>
      </c>
      <c r="F174" s="203" t="s">
        <v>1674</v>
      </c>
      <c r="G174" s="204" t="s">
        <v>170</v>
      </c>
      <c r="H174" s="205">
        <v>2</v>
      </c>
      <c r="I174" s="206"/>
      <c r="J174" s="207">
        <f>ROUND(I174*H174,2)</f>
        <v>0</v>
      </c>
      <c r="K174" s="203" t="s">
        <v>171</v>
      </c>
      <c r="L174" s="41"/>
      <c r="M174" s="208" t="s">
        <v>19</v>
      </c>
      <c r="N174" s="209" t="s">
        <v>45</v>
      </c>
      <c r="O174" s="81"/>
      <c r="P174" s="210">
        <f>O174*H174</f>
        <v>0</v>
      </c>
      <c r="Q174" s="210">
        <v>0.0078849000000000002</v>
      </c>
      <c r="R174" s="210">
        <f>Q174*H174</f>
        <v>0.0157698</v>
      </c>
      <c r="S174" s="210">
        <v>0</v>
      </c>
      <c r="T174" s="21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2" t="s">
        <v>172</v>
      </c>
      <c r="AT174" s="212" t="s">
        <v>167</v>
      </c>
      <c r="AU174" s="212" t="s">
        <v>84</v>
      </c>
      <c r="AY174" s="14" t="s">
        <v>164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4" t="s">
        <v>82</v>
      </c>
      <c r="BK174" s="213">
        <f>ROUND(I174*H174,2)</f>
        <v>0</v>
      </c>
      <c r="BL174" s="14" t="s">
        <v>172</v>
      </c>
      <c r="BM174" s="212" t="s">
        <v>1675</v>
      </c>
    </row>
    <row r="175" s="2" customFormat="1">
      <c r="A175" s="35"/>
      <c r="B175" s="36"/>
      <c r="C175" s="37"/>
      <c r="D175" s="214" t="s">
        <v>174</v>
      </c>
      <c r="E175" s="37"/>
      <c r="F175" s="215" t="s">
        <v>1676</v>
      </c>
      <c r="G175" s="37"/>
      <c r="H175" s="37"/>
      <c r="I175" s="216"/>
      <c r="J175" s="37"/>
      <c r="K175" s="37"/>
      <c r="L175" s="41"/>
      <c r="M175" s="217"/>
      <c r="N175" s="218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174</v>
      </c>
      <c r="AU175" s="14" t="s">
        <v>84</v>
      </c>
    </row>
    <row r="176" s="2" customFormat="1" ht="24.15" customHeight="1">
      <c r="A176" s="35"/>
      <c r="B176" s="36"/>
      <c r="C176" s="201" t="s">
        <v>472</v>
      </c>
      <c r="D176" s="201" t="s">
        <v>167</v>
      </c>
      <c r="E176" s="202" t="s">
        <v>1677</v>
      </c>
      <c r="F176" s="203" t="s">
        <v>1678</v>
      </c>
      <c r="G176" s="204" t="s">
        <v>178</v>
      </c>
      <c r="H176" s="205">
        <v>3.6000000000000001</v>
      </c>
      <c r="I176" s="206"/>
      <c r="J176" s="207">
        <f>ROUND(I176*H176,2)</f>
        <v>0</v>
      </c>
      <c r="K176" s="203" t="s">
        <v>171</v>
      </c>
      <c r="L176" s="41"/>
      <c r="M176" s="208" t="s">
        <v>19</v>
      </c>
      <c r="N176" s="209" t="s">
        <v>45</v>
      </c>
      <c r="O176" s="81"/>
      <c r="P176" s="210">
        <f>O176*H176</f>
        <v>0</v>
      </c>
      <c r="Q176" s="210">
        <v>1.7875000000000001</v>
      </c>
      <c r="R176" s="210">
        <f>Q176*H176</f>
        <v>6.4350000000000005</v>
      </c>
      <c r="S176" s="210">
        <v>0</v>
      </c>
      <c r="T176" s="21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2" t="s">
        <v>172</v>
      </c>
      <c r="AT176" s="212" t="s">
        <v>167</v>
      </c>
      <c r="AU176" s="212" t="s">
        <v>84</v>
      </c>
      <c r="AY176" s="14" t="s">
        <v>164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4" t="s">
        <v>82</v>
      </c>
      <c r="BK176" s="213">
        <f>ROUND(I176*H176,2)</f>
        <v>0</v>
      </c>
      <c r="BL176" s="14" t="s">
        <v>172</v>
      </c>
      <c r="BM176" s="212" t="s">
        <v>1679</v>
      </c>
    </row>
    <row r="177" s="2" customFormat="1">
      <c r="A177" s="35"/>
      <c r="B177" s="36"/>
      <c r="C177" s="37"/>
      <c r="D177" s="214" t="s">
        <v>174</v>
      </c>
      <c r="E177" s="37"/>
      <c r="F177" s="215" t="s">
        <v>1680</v>
      </c>
      <c r="G177" s="37"/>
      <c r="H177" s="37"/>
      <c r="I177" s="216"/>
      <c r="J177" s="37"/>
      <c r="K177" s="37"/>
      <c r="L177" s="41"/>
      <c r="M177" s="217"/>
      <c r="N177" s="218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174</v>
      </c>
      <c r="AU177" s="14" t="s">
        <v>84</v>
      </c>
    </row>
    <row r="178" s="12" customFormat="1" ht="22.8" customHeight="1">
      <c r="A178" s="12"/>
      <c r="B178" s="185"/>
      <c r="C178" s="186"/>
      <c r="D178" s="187" t="s">
        <v>73</v>
      </c>
      <c r="E178" s="199" t="s">
        <v>735</v>
      </c>
      <c r="F178" s="199" t="s">
        <v>1681</v>
      </c>
      <c r="G178" s="186"/>
      <c r="H178" s="186"/>
      <c r="I178" s="189"/>
      <c r="J178" s="200">
        <f>BK178</f>
        <v>0</v>
      </c>
      <c r="K178" s="186"/>
      <c r="L178" s="191"/>
      <c r="M178" s="192"/>
      <c r="N178" s="193"/>
      <c r="O178" s="193"/>
      <c r="P178" s="194">
        <f>P179</f>
        <v>0</v>
      </c>
      <c r="Q178" s="193"/>
      <c r="R178" s="194">
        <f>R179</f>
        <v>3.0800000000000001</v>
      </c>
      <c r="S178" s="193"/>
      <c r="T178" s="195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6" t="s">
        <v>82</v>
      </c>
      <c r="AT178" s="197" t="s">
        <v>73</v>
      </c>
      <c r="AU178" s="197" t="s">
        <v>82</v>
      </c>
      <c r="AY178" s="196" t="s">
        <v>164</v>
      </c>
      <c r="BK178" s="198">
        <f>BK179</f>
        <v>0</v>
      </c>
    </row>
    <row r="179" s="2" customFormat="1" ht="16.5" customHeight="1">
      <c r="A179" s="35"/>
      <c r="B179" s="36"/>
      <c r="C179" s="201" t="s">
        <v>475</v>
      </c>
      <c r="D179" s="201" t="s">
        <v>167</v>
      </c>
      <c r="E179" s="202" t="s">
        <v>1682</v>
      </c>
      <c r="F179" s="203" t="s">
        <v>1683</v>
      </c>
      <c r="G179" s="204" t="s">
        <v>203</v>
      </c>
      <c r="H179" s="205">
        <v>2.7999999999999998</v>
      </c>
      <c r="I179" s="206"/>
      <c r="J179" s="207">
        <f>ROUND(I179*H179,2)</f>
        <v>0</v>
      </c>
      <c r="K179" s="203" t="s">
        <v>19</v>
      </c>
      <c r="L179" s="41"/>
      <c r="M179" s="208" t="s">
        <v>19</v>
      </c>
      <c r="N179" s="209" t="s">
        <v>45</v>
      </c>
      <c r="O179" s="81"/>
      <c r="P179" s="210">
        <f>O179*H179</f>
        <v>0</v>
      </c>
      <c r="Q179" s="210">
        <v>1.1000000000000001</v>
      </c>
      <c r="R179" s="210">
        <f>Q179*H179</f>
        <v>3.0800000000000001</v>
      </c>
      <c r="S179" s="210">
        <v>0</v>
      </c>
      <c r="T179" s="21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2" t="s">
        <v>172</v>
      </c>
      <c r="AT179" s="212" t="s">
        <v>167</v>
      </c>
      <c r="AU179" s="212" t="s">
        <v>84</v>
      </c>
      <c r="AY179" s="14" t="s">
        <v>164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4" t="s">
        <v>82</v>
      </c>
      <c r="BK179" s="213">
        <f>ROUND(I179*H179,2)</f>
        <v>0</v>
      </c>
      <c r="BL179" s="14" t="s">
        <v>172</v>
      </c>
      <c r="BM179" s="212" t="s">
        <v>1684</v>
      </c>
    </row>
    <row r="180" s="12" customFormat="1" ht="22.8" customHeight="1">
      <c r="A180" s="12"/>
      <c r="B180" s="185"/>
      <c r="C180" s="186"/>
      <c r="D180" s="187" t="s">
        <v>73</v>
      </c>
      <c r="E180" s="199" t="s">
        <v>1685</v>
      </c>
      <c r="F180" s="199" t="s">
        <v>1686</v>
      </c>
      <c r="G180" s="186"/>
      <c r="H180" s="186"/>
      <c r="I180" s="189"/>
      <c r="J180" s="200">
        <f>BK180</f>
        <v>0</v>
      </c>
      <c r="K180" s="186"/>
      <c r="L180" s="191"/>
      <c r="M180" s="192"/>
      <c r="N180" s="193"/>
      <c r="O180" s="193"/>
      <c r="P180" s="194">
        <f>SUM(P181:P196)</f>
        <v>0</v>
      </c>
      <c r="Q180" s="193"/>
      <c r="R180" s="194">
        <f>SUM(R181:R196)</f>
        <v>38.933990000000001</v>
      </c>
      <c r="S180" s="193"/>
      <c r="T180" s="195">
        <f>SUM(T181:T196)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6" t="s">
        <v>82</v>
      </c>
      <c r="AT180" s="197" t="s">
        <v>73</v>
      </c>
      <c r="AU180" s="197" t="s">
        <v>82</v>
      </c>
      <c r="AY180" s="196" t="s">
        <v>164</v>
      </c>
      <c r="BK180" s="198">
        <f>SUM(BK181:BK196)</f>
        <v>0</v>
      </c>
    </row>
    <row r="181" s="2" customFormat="1" ht="24.15" customHeight="1">
      <c r="A181" s="35"/>
      <c r="B181" s="36"/>
      <c r="C181" s="201" t="s">
        <v>480</v>
      </c>
      <c r="D181" s="201" t="s">
        <v>167</v>
      </c>
      <c r="E181" s="202" t="s">
        <v>1687</v>
      </c>
      <c r="F181" s="203" t="s">
        <v>1688</v>
      </c>
      <c r="G181" s="204" t="s">
        <v>203</v>
      </c>
      <c r="H181" s="205">
        <v>3.7999999999999998</v>
      </c>
      <c r="I181" s="206"/>
      <c r="J181" s="207">
        <f>ROUND(I181*H181,2)</f>
        <v>0</v>
      </c>
      <c r="K181" s="203" t="s">
        <v>171</v>
      </c>
      <c r="L181" s="41"/>
      <c r="M181" s="208" t="s">
        <v>19</v>
      </c>
      <c r="N181" s="209" t="s">
        <v>45</v>
      </c>
      <c r="O181" s="81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2" t="s">
        <v>172</v>
      </c>
      <c r="AT181" s="212" t="s">
        <v>167</v>
      </c>
      <c r="AU181" s="212" t="s">
        <v>84</v>
      </c>
      <c r="AY181" s="14" t="s">
        <v>164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4" t="s">
        <v>82</v>
      </c>
      <c r="BK181" s="213">
        <f>ROUND(I181*H181,2)</f>
        <v>0</v>
      </c>
      <c r="BL181" s="14" t="s">
        <v>172</v>
      </c>
      <c r="BM181" s="212" t="s">
        <v>1689</v>
      </c>
    </row>
    <row r="182" s="2" customFormat="1">
      <c r="A182" s="35"/>
      <c r="B182" s="36"/>
      <c r="C182" s="37"/>
      <c r="D182" s="214" t="s">
        <v>174</v>
      </c>
      <c r="E182" s="37"/>
      <c r="F182" s="215" t="s">
        <v>1690</v>
      </c>
      <c r="G182" s="37"/>
      <c r="H182" s="37"/>
      <c r="I182" s="216"/>
      <c r="J182" s="37"/>
      <c r="K182" s="37"/>
      <c r="L182" s="41"/>
      <c r="M182" s="217"/>
      <c r="N182" s="218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174</v>
      </c>
      <c r="AU182" s="14" t="s">
        <v>84</v>
      </c>
    </row>
    <row r="183" s="2" customFormat="1" ht="16.5" customHeight="1">
      <c r="A183" s="35"/>
      <c r="B183" s="36"/>
      <c r="C183" s="201" t="s">
        <v>484</v>
      </c>
      <c r="D183" s="201" t="s">
        <v>167</v>
      </c>
      <c r="E183" s="202" t="s">
        <v>1691</v>
      </c>
      <c r="F183" s="203" t="s">
        <v>1692</v>
      </c>
      <c r="G183" s="204" t="s">
        <v>439</v>
      </c>
      <c r="H183" s="205">
        <v>3</v>
      </c>
      <c r="I183" s="206"/>
      <c r="J183" s="207">
        <f>ROUND(I183*H183,2)</f>
        <v>0</v>
      </c>
      <c r="K183" s="203" t="s">
        <v>19</v>
      </c>
      <c r="L183" s="41"/>
      <c r="M183" s="208" t="s">
        <v>19</v>
      </c>
      <c r="N183" s="209" t="s">
        <v>45</v>
      </c>
      <c r="O183" s="81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2" t="s">
        <v>172</v>
      </c>
      <c r="AT183" s="212" t="s">
        <v>167</v>
      </c>
      <c r="AU183" s="212" t="s">
        <v>84</v>
      </c>
      <c r="AY183" s="14" t="s">
        <v>164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4" t="s">
        <v>82</v>
      </c>
      <c r="BK183" s="213">
        <f>ROUND(I183*H183,2)</f>
        <v>0</v>
      </c>
      <c r="BL183" s="14" t="s">
        <v>172</v>
      </c>
      <c r="BM183" s="212" t="s">
        <v>1693</v>
      </c>
    </row>
    <row r="184" s="2" customFormat="1" ht="16.5" customHeight="1">
      <c r="A184" s="35"/>
      <c r="B184" s="36"/>
      <c r="C184" s="201" t="s">
        <v>489</v>
      </c>
      <c r="D184" s="201" t="s">
        <v>167</v>
      </c>
      <c r="E184" s="202" t="s">
        <v>1694</v>
      </c>
      <c r="F184" s="203" t="s">
        <v>1695</v>
      </c>
      <c r="G184" s="204" t="s">
        <v>219</v>
      </c>
      <c r="H184" s="205">
        <v>49</v>
      </c>
      <c r="I184" s="206"/>
      <c r="J184" s="207">
        <f>ROUND(I184*H184,2)</f>
        <v>0</v>
      </c>
      <c r="K184" s="203" t="s">
        <v>19</v>
      </c>
      <c r="L184" s="41"/>
      <c r="M184" s="208" t="s">
        <v>19</v>
      </c>
      <c r="N184" s="209" t="s">
        <v>45</v>
      </c>
      <c r="O184" s="81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2" t="s">
        <v>172</v>
      </c>
      <c r="AT184" s="212" t="s">
        <v>167</v>
      </c>
      <c r="AU184" s="212" t="s">
        <v>84</v>
      </c>
      <c r="AY184" s="14" t="s">
        <v>164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4" t="s">
        <v>82</v>
      </c>
      <c r="BK184" s="213">
        <f>ROUND(I184*H184,2)</f>
        <v>0</v>
      </c>
      <c r="BL184" s="14" t="s">
        <v>172</v>
      </c>
      <c r="BM184" s="212" t="s">
        <v>1696</v>
      </c>
    </row>
    <row r="185" s="2" customFormat="1" ht="16.5" customHeight="1">
      <c r="A185" s="35"/>
      <c r="B185" s="36"/>
      <c r="C185" s="201" t="s">
        <v>491</v>
      </c>
      <c r="D185" s="201" t="s">
        <v>167</v>
      </c>
      <c r="E185" s="202" t="s">
        <v>1697</v>
      </c>
      <c r="F185" s="203" t="s">
        <v>1698</v>
      </c>
      <c r="G185" s="204" t="s">
        <v>439</v>
      </c>
      <c r="H185" s="205">
        <v>5</v>
      </c>
      <c r="I185" s="206"/>
      <c r="J185" s="207">
        <f>ROUND(I185*H185,2)</f>
        <v>0</v>
      </c>
      <c r="K185" s="203" t="s">
        <v>19</v>
      </c>
      <c r="L185" s="41"/>
      <c r="M185" s="208" t="s">
        <v>19</v>
      </c>
      <c r="N185" s="209" t="s">
        <v>45</v>
      </c>
      <c r="O185" s="81"/>
      <c r="P185" s="210">
        <f>O185*H185</f>
        <v>0</v>
      </c>
      <c r="Q185" s="210">
        <v>0.013100000000000001</v>
      </c>
      <c r="R185" s="210">
        <f>Q185*H185</f>
        <v>0.065500000000000003</v>
      </c>
      <c r="S185" s="210">
        <v>0</v>
      </c>
      <c r="T185" s="21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2" t="s">
        <v>172</v>
      </c>
      <c r="AT185" s="212" t="s">
        <v>167</v>
      </c>
      <c r="AU185" s="212" t="s">
        <v>84</v>
      </c>
      <c r="AY185" s="14" t="s">
        <v>164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4" t="s">
        <v>82</v>
      </c>
      <c r="BK185" s="213">
        <f>ROUND(I185*H185,2)</f>
        <v>0</v>
      </c>
      <c r="BL185" s="14" t="s">
        <v>172</v>
      </c>
      <c r="BM185" s="212" t="s">
        <v>1699</v>
      </c>
    </row>
    <row r="186" s="2" customFormat="1" ht="16.5" customHeight="1">
      <c r="A186" s="35"/>
      <c r="B186" s="36"/>
      <c r="C186" s="201" t="s">
        <v>496</v>
      </c>
      <c r="D186" s="201" t="s">
        <v>167</v>
      </c>
      <c r="E186" s="202" t="s">
        <v>1700</v>
      </c>
      <c r="F186" s="203" t="s">
        <v>1701</v>
      </c>
      <c r="G186" s="204" t="s">
        <v>439</v>
      </c>
      <c r="H186" s="205">
        <v>1</v>
      </c>
      <c r="I186" s="206"/>
      <c r="J186" s="207">
        <f>ROUND(I186*H186,2)</f>
        <v>0</v>
      </c>
      <c r="K186" s="203" t="s">
        <v>19</v>
      </c>
      <c r="L186" s="41"/>
      <c r="M186" s="208" t="s">
        <v>19</v>
      </c>
      <c r="N186" s="209" t="s">
        <v>45</v>
      </c>
      <c r="O186" s="81"/>
      <c r="P186" s="210">
        <f>O186*H186</f>
        <v>0</v>
      </c>
      <c r="Q186" s="210">
        <v>0.15221999999999999</v>
      </c>
      <c r="R186" s="210">
        <f>Q186*H186</f>
        <v>0.15221999999999999</v>
      </c>
      <c r="S186" s="210">
        <v>0</v>
      </c>
      <c r="T186" s="21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2" t="s">
        <v>172</v>
      </c>
      <c r="AT186" s="212" t="s">
        <v>167</v>
      </c>
      <c r="AU186" s="212" t="s">
        <v>84</v>
      </c>
      <c r="AY186" s="14" t="s">
        <v>164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4" t="s">
        <v>82</v>
      </c>
      <c r="BK186" s="213">
        <f>ROUND(I186*H186,2)</f>
        <v>0</v>
      </c>
      <c r="BL186" s="14" t="s">
        <v>172</v>
      </c>
      <c r="BM186" s="212" t="s">
        <v>1702</v>
      </c>
    </row>
    <row r="187" s="2" customFormat="1" ht="16.5" customHeight="1">
      <c r="A187" s="35"/>
      <c r="B187" s="36"/>
      <c r="C187" s="201" t="s">
        <v>503</v>
      </c>
      <c r="D187" s="201" t="s">
        <v>167</v>
      </c>
      <c r="E187" s="202" t="s">
        <v>1703</v>
      </c>
      <c r="F187" s="203" t="s">
        <v>1704</v>
      </c>
      <c r="G187" s="204" t="s">
        <v>439</v>
      </c>
      <c r="H187" s="205">
        <v>1</v>
      </c>
      <c r="I187" s="206"/>
      <c r="J187" s="207">
        <f>ROUND(I187*H187,2)</f>
        <v>0</v>
      </c>
      <c r="K187" s="203" t="s">
        <v>19</v>
      </c>
      <c r="L187" s="41"/>
      <c r="M187" s="208" t="s">
        <v>19</v>
      </c>
      <c r="N187" s="209" t="s">
        <v>45</v>
      </c>
      <c r="O187" s="81"/>
      <c r="P187" s="210">
        <f>O187*H187</f>
        <v>0</v>
      </c>
      <c r="Q187" s="210">
        <v>2.5704199999999999</v>
      </c>
      <c r="R187" s="210">
        <f>Q187*H187</f>
        <v>2.5704199999999999</v>
      </c>
      <c r="S187" s="210">
        <v>0</v>
      </c>
      <c r="T187" s="21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2" t="s">
        <v>172</v>
      </c>
      <c r="AT187" s="212" t="s">
        <v>167</v>
      </c>
      <c r="AU187" s="212" t="s">
        <v>84</v>
      </c>
      <c r="AY187" s="14" t="s">
        <v>164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4" t="s">
        <v>82</v>
      </c>
      <c r="BK187" s="213">
        <f>ROUND(I187*H187,2)</f>
        <v>0</v>
      </c>
      <c r="BL187" s="14" t="s">
        <v>172</v>
      </c>
      <c r="BM187" s="212" t="s">
        <v>1705</v>
      </c>
    </row>
    <row r="188" s="2" customFormat="1" ht="16.5" customHeight="1">
      <c r="A188" s="35"/>
      <c r="B188" s="36"/>
      <c r="C188" s="201" t="s">
        <v>508</v>
      </c>
      <c r="D188" s="201" t="s">
        <v>167</v>
      </c>
      <c r="E188" s="202" t="s">
        <v>1706</v>
      </c>
      <c r="F188" s="203" t="s">
        <v>1707</v>
      </c>
      <c r="G188" s="204" t="s">
        <v>439</v>
      </c>
      <c r="H188" s="205">
        <v>1</v>
      </c>
      <c r="I188" s="206"/>
      <c r="J188" s="207">
        <f>ROUND(I188*H188,2)</f>
        <v>0</v>
      </c>
      <c r="K188" s="203" t="s">
        <v>19</v>
      </c>
      <c r="L188" s="41"/>
      <c r="M188" s="208" t="s">
        <v>19</v>
      </c>
      <c r="N188" s="209" t="s">
        <v>45</v>
      </c>
      <c r="O188" s="81"/>
      <c r="P188" s="210">
        <f>O188*H188</f>
        <v>0</v>
      </c>
      <c r="Q188" s="210">
        <v>3.8970699999999998</v>
      </c>
      <c r="R188" s="210">
        <f>Q188*H188</f>
        <v>3.8970699999999998</v>
      </c>
      <c r="S188" s="210">
        <v>0</v>
      </c>
      <c r="T188" s="21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2" t="s">
        <v>172</v>
      </c>
      <c r="AT188" s="212" t="s">
        <v>167</v>
      </c>
      <c r="AU188" s="212" t="s">
        <v>84</v>
      </c>
      <c r="AY188" s="14" t="s">
        <v>164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4" t="s">
        <v>82</v>
      </c>
      <c r="BK188" s="213">
        <f>ROUND(I188*H188,2)</f>
        <v>0</v>
      </c>
      <c r="BL188" s="14" t="s">
        <v>172</v>
      </c>
      <c r="BM188" s="212" t="s">
        <v>1708</v>
      </c>
    </row>
    <row r="189" s="2" customFormat="1" ht="16.5" customHeight="1">
      <c r="A189" s="35"/>
      <c r="B189" s="36"/>
      <c r="C189" s="201" t="s">
        <v>512</v>
      </c>
      <c r="D189" s="201" t="s">
        <v>167</v>
      </c>
      <c r="E189" s="202" t="s">
        <v>1709</v>
      </c>
      <c r="F189" s="203" t="s">
        <v>1710</v>
      </c>
      <c r="G189" s="204" t="s">
        <v>439</v>
      </c>
      <c r="H189" s="205">
        <v>1</v>
      </c>
      <c r="I189" s="206"/>
      <c r="J189" s="207">
        <f>ROUND(I189*H189,2)</f>
        <v>0</v>
      </c>
      <c r="K189" s="203" t="s">
        <v>19</v>
      </c>
      <c r="L189" s="41"/>
      <c r="M189" s="208" t="s">
        <v>19</v>
      </c>
      <c r="N189" s="209" t="s">
        <v>45</v>
      </c>
      <c r="O189" s="81"/>
      <c r="P189" s="210">
        <f>O189*H189</f>
        <v>0</v>
      </c>
      <c r="Q189" s="210">
        <v>3.8970699999999998</v>
      </c>
      <c r="R189" s="210">
        <f>Q189*H189</f>
        <v>3.8970699999999998</v>
      </c>
      <c r="S189" s="210">
        <v>0</v>
      </c>
      <c r="T189" s="21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2" t="s">
        <v>172</v>
      </c>
      <c r="AT189" s="212" t="s">
        <v>167</v>
      </c>
      <c r="AU189" s="212" t="s">
        <v>84</v>
      </c>
      <c r="AY189" s="14" t="s">
        <v>164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4" t="s">
        <v>82</v>
      </c>
      <c r="BK189" s="213">
        <f>ROUND(I189*H189,2)</f>
        <v>0</v>
      </c>
      <c r="BL189" s="14" t="s">
        <v>172</v>
      </c>
      <c r="BM189" s="212" t="s">
        <v>1711</v>
      </c>
    </row>
    <row r="190" s="2" customFormat="1" ht="16.5" customHeight="1">
      <c r="A190" s="35"/>
      <c r="B190" s="36"/>
      <c r="C190" s="201" t="s">
        <v>691</v>
      </c>
      <c r="D190" s="201" t="s">
        <v>167</v>
      </c>
      <c r="E190" s="202" t="s">
        <v>1712</v>
      </c>
      <c r="F190" s="203" t="s">
        <v>1713</v>
      </c>
      <c r="G190" s="204" t="s">
        <v>439</v>
      </c>
      <c r="H190" s="205">
        <v>1</v>
      </c>
      <c r="I190" s="206"/>
      <c r="J190" s="207">
        <f>ROUND(I190*H190,2)</f>
        <v>0</v>
      </c>
      <c r="K190" s="203" t="s">
        <v>19</v>
      </c>
      <c r="L190" s="41"/>
      <c r="M190" s="208" t="s">
        <v>19</v>
      </c>
      <c r="N190" s="209" t="s">
        <v>45</v>
      </c>
      <c r="O190" s="81"/>
      <c r="P190" s="210">
        <f>O190*H190</f>
        <v>0</v>
      </c>
      <c r="Q190" s="210">
        <v>3.8970699999999998</v>
      </c>
      <c r="R190" s="210">
        <f>Q190*H190</f>
        <v>3.8970699999999998</v>
      </c>
      <c r="S190" s="210">
        <v>0</v>
      </c>
      <c r="T190" s="21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2" t="s">
        <v>172</v>
      </c>
      <c r="AT190" s="212" t="s">
        <v>167</v>
      </c>
      <c r="AU190" s="212" t="s">
        <v>84</v>
      </c>
      <c r="AY190" s="14" t="s">
        <v>164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4" t="s">
        <v>82</v>
      </c>
      <c r="BK190" s="213">
        <f>ROUND(I190*H190,2)</f>
        <v>0</v>
      </c>
      <c r="BL190" s="14" t="s">
        <v>172</v>
      </c>
      <c r="BM190" s="212" t="s">
        <v>1714</v>
      </c>
    </row>
    <row r="191" s="2" customFormat="1" ht="16.5" customHeight="1">
      <c r="A191" s="35"/>
      <c r="B191" s="36"/>
      <c r="C191" s="201" t="s">
        <v>696</v>
      </c>
      <c r="D191" s="201" t="s">
        <v>167</v>
      </c>
      <c r="E191" s="202" t="s">
        <v>1715</v>
      </c>
      <c r="F191" s="203" t="s">
        <v>1716</v>
      </c>
      <c r="G191" s="204" t="s">
        <v>439</v>
      </c>
      <c r="H191" s="205">
        <v>1</v>
      </c>
      <c r="I191" s="206"/>
      <c r="J191" s="207">
        <f>ROUND(I191*H191,2)</f>
        <v>0</v>
      </c>
      <c r="K191" s="203" t="s">
        <v>19</v>
      </c>
      <c r="L191" s="41"/>
      <c r="M191" s="208" t="s">
        <v>19</v>
      </c>
      <c r="N191" s="209" t="s">
        <v>45</v>
      </c>
      <c r="O191" s="81"/>
      <c r="P191" s="210">
        <f>O191*H191</f>
        <v>0</v>
      </c>
      <c r="Q191" s="210">
        <v>3.8970699999999998</v>
      </c>
      <c r="R191" s="210">
        <f>Q191*H191</f>
        <v>3.8970699999999998</v>
      </c>
      <c r="S191" s="210">
        <v>0</v>
      </c>
      <c r="T191" s="21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2" t="s">
        <v>172</v>
      </c>
      <c r="AT191" s="212" t="s">
        <v>167</v>
      </c>
      <c r="AU191" s="212" t="s">
        <v>84</v>
      </c>
      <c r="AY191" s="14" t="s">
        <v>164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4" t="s">
        <v>82</v>
      </c>
      <c r="BK191" s="213">
        <f>ROUND(I191*H191,2)</f>
        <v>0</v>
      </c>
      <c r="BL191" s="14" t="s">
        <v>172</v>
      </c>
      <c r="BM191" s="212" t="s">
        <v>1717</v>
      </c>
    </row>
    <row r="192" s="2" customFormat="1" ht="16.5" customHeight="1">
      <c r="A192" s="35"/>
      <c r="B192" s="36"/>
      <c r="C192" s="219" t="s">
        <v>701</v>
      </c>
      <c r="D192" s="219" t="s">
        <v>232</v>
      </c>
      <c r="E192" s="220" t="s">
        <v>1718</v>
      </c>
      <c r="F192" s="221" t="s">
        <v>1719</v>
      </c>
      <c r="G192" s="222" t="s">
        <v>439</v>
      </c>
      <c r="H192" s="223">
        <v>1</v>
      </c>
      <c r="I192" s="224"/>
      <c r="J192" s="225">
        <f>ROUND(I192*H192,2)</f>
        <v>0</v>
      </c>
      <c r="K192" s="221" t="s">
        <v>19</v>
      </c>
      <c r="L192" s="226"/>
      <c r="M192" s="227" t="s">
        <v>19</v>
      </c>
      <c r="N192" s="228" t="s">
        <v>45</v>
      </c>
      <c r="O192" s="81"/>
      <c r="P192" s="210">
        <f>O192*H192</f>
        <v>0</v>
      </c>
      <c r="Q192" s="210">
        <v>0.045249999999999999</v>
      </c>
      <c r="R192" s="210">
        <f>Q192*H192</f>
        <v>0.045249999999999999</v>
      </c>
      <c r="S192" s="210">
        <v>0</v>
      </c>
      <c r="T192" s="21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2" t="s">
        <v>206</v>
      </c>
      <c r="AT192" s="212" t="s">
        <v>232</v>
      </c>
      <c r="AU192" s="212" t="s">
        <v>84</v>
      </c>
      <c r="AY192" s="14" t="s">
        <v>164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4" t="s">
        <v>82</v>
      </c>
      <c r="BK192" s="213">
        <f>ROUND(I192*H192,2)</f>
        <v>0</v>
      </c>
      <c r="BL192" s="14" t="s">
        <v>172</v>
      </c>
      <c r="BM192" s="212" t="s">
        <v>1720</v>
      </c>
    </row>
    <row r="193" s="2" customFormat="1" ht="16.5" customHeight="1">
      <c r="A193" s="35"/>
      <c r="B193" s="36"/>
      <c r="C193" s="201" t="s">
        <v>705</v>
      </c>
      <c r="D193" s="201" t="s">
        <v>167</v>
      </c>
      <c r="E193" s="202" t="s">
        <v>1721</v>
      </c>
      <c r="F193" s="203" t="s">
        <v>1722</v>
      </c>
      <c r="G193" s="204" t="s">
        <v>439</v>
      </c>
      <c r="H193" s="205">
        <v>1</v>
      </c>
      <c r="I193" s="206"/>
      <c r="J193" s="207">
        <f>ROUND(I193*H193,2)</f>
        <v>0</v>
      </c>
      <c r="K193" s="203" t="s">
        <v>19</v>
      </c>
      <c r="L193" s="41"/>
      <c r="M193" s="208" t="s">
        <v>19</v>
      </c>
      <c r="N193" s="209" t="s">
        <v>45</v>
      </c>
      <c r="O193" s="81"/>
      <c r="P193" s="210">
        <f>O193*H193</f>
        <v>0</v>
      </c>
      <c r="Q193" s="210">
        <v>0.26400000000000001</v>
      </c>
      <c r="R193" s="210">
        <f>Q193*H193</f>
        <v>0.26400000000000001</v>
      </c>
      <c r="S193" s="210">
        <v>0</v>
      </c>
      <c r="T193" s="21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2" t="s">
        <v>172</v>
      </c>
      <c r="AT193" s="212" t="s">
        <v>167</v>
      </c>
      <c r="AU193" s="212" t="s">
        <v>84</v>
      </c>
      <c r="AY193" s="14" t="s">
        <v>164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4" t="s">
        <v>82</v>
      </c>
      <c r="BK193" s="213">
        <f>ROUND(I193*H193,2)</f>
        <v>0</v>
      </c>
      <c r="BL193" s="14" t="s">
        <v>172</v>
      </c>
      <c r="BM193" s="212" t="s">
        <v>1723</v>
      </c>
    </row>
    <row r="194" s="2" customFormat="1" ht="16.5" customHeight="1">
      <c r="A194" s="35"/>
      <c r="B194" s="36"/>
      <c r="C194" s="201" t="s">
        <v>710</v>
      </c>
      <c r="D194" s="201" t="s">
        <v>167</v>
      </c>
      <c r="E194" s="202" t="s">
        <v>1724</v>
      </c>
      <c r="F194" s="203" t="s">
        <v>1725</v>
      </c>
      <c r="G194" s="204" t="s">
        <v>439</v>
      </c>
      <c r="H194" s="205">
        <v>2</v>
      </c>
      <c r="I194" s="206"/>
      <c r="J194" s="207">
        <f>ROUND(I194*H194,2)</f>
        <v>0</v>
      </c>
      <c r="K194" s="203" t="s">
        <v>19</v>
      </c>
      <c r="L194" s="41"/>
      <c r="M194" s="208" t="s">
        <v>19</v>
      </c>
      <c r="N194" s="209" t="s">
        <v>45</v>
      </c>
      <c r="O194" s="81"/>
      <c r="P194" s="210">
        <f>O194*H194</f>
        <v>0</v>
      </c>
      <c r="Q194" s="210">
        <v>10.109999999999999</v>
      </c>
      <c r="R194" s="210">
        <f>Q194*H194</f>
        <v>20.219999999999999</v>
      </c>
      <c r="S194" s="210">
        <v>0</v>
      </c>
      <c r="T194" s="21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2" t="s">
        <v>172</v>
      </c>
      <c r="AT194" s="212" t="s">
        <v>167</v>
      </c>
      <c r="AU194" s="212" t="s">
        <v>84</v>
      </c>
      <c r="AY194" s="14" t="s">
        <v>164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4" t="s">
        <v>82</v>
      </c>
      <c r="BK194" s="213">
        <f>ROUND(I194*H194,2)</f>
        <v>0</v>
      </c>
      <c r="BL194" s="14" t="s">
        <v>172</v>
      </c>
      <c r="BM194" s="212" t="s">
        <v>1726</v>
      </c>
    </row>
    <row r="195" s="2" customFormat="1" ht="16.5" customHeight="1">
      <c r="A195" s="35"/>
      <c r="B195" s="36"/>
      <c r="C195" s="201" t="s">
        <v>715</v>
      </c>
      <c r="D195" s="201" t="s">
        <v>167</v>
      </c>
      <c r="E195" s="202" t="s">
        <v>1727</v>
      </c>
      <c r="F195" s="203" t="s">
        <v>1728</v>
      </c>
      <c r="G195" s="204" t="s">
        <v>439</v>
      </c>
      <c r="H195" s="205">
        <v>2</v>
      </c>
      <c r="I195" s="206"/>
      <c r="J195" s="207">
        <f>ROUND(I195*H195,2)</f>
        <v>0</v>
      </c>
      <c r="K195" s="203" t="s">
        <v>19</v>
      </c>
      <c r="L195" s="41"/>
      <c r="M195" s="208" t="s">
        <v>19</v>
      </c>
      <c r="N195" s="209" t="s">
        <v>45</v>
      </c>
      <c r="O195" s="81"/>
      <c r="P195" s="210">
        <f>O195*H195</f>
        <v>0</v>
      </c>
      <c r="Q195" s="210">
        <v>0.0071000000000000004</v>
      </c>
      <c r="R195" s="210">
        <f>Q195*H195</f>
        <v>0.014200000000000001</v>
      </c>
      <c r="S195" s="210">
        <v>0</v>
      </c>
      <c r="T195" s="21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2" t="s">
        <v>172</v>
      </c>
      <c r="AT195" s="212" t="s">
        <v>167</v>
      </c>
      <c r="AU195" s="212" t="s">
        <v>84</v>
      </c>
      <c r="AY195" s="14" t="s">
        <v>164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4" t="s">
        <v>82</v>
      </c>
      <c r="BK195" s="213">
        <f>ROUND(I195*H195,2)</f>
        <v>0</v>
      </c>
      <c r="BL195" s="14" t="s">
        <v>172</v>
      </c>
      <c r="BM195" s="212" t="s">
        <v>1729</v>
      </c>
    </row>
    <row r="196" s="2" customFormat="1" ht="16.5" customHeight="1">
      <c r="A196" s="35"/>
      <c r="B196" s="36"/>
      <c r="C196" s="201" t="s">
        <v>720</v>
      </c>
      <c r="D196" s="201" t="s">
        <v>167</v>
      </c>
      <c r="E196" s="202" t="s">
        <v>1730</v>
      </c>
      <c r="F196" s="203" t="s">
        <v>1731</v>
      </c>
      <c r="G196" s="204" t="s">
        <v>439</v>
      </c>
      <c r="H196" s="205">
        <v>4</v>
      </c>
      <c r="I196" s="206"/>
      <c r="J196" s="207">
        <f>ROUND(I196*H196,2)</f>
        <v>0</v>
      </c>
      <c r="K196" s="203" t="s">
        <v>19</v>
      </c>
      <c r="L196" s="41"/>
      <c r="M196" s="208" t="s">
        <v>19</v>
      </c>
      <c r="N196" s="209" t="s">
        <v>45</v>
      </c>
      <c r="O196" s="81"/>
      <c r="P196" s="210">
        <f>O196*H196</f>
        <v>0</v>
      </c>
      <c r="Q196" s="210">
        <v>0.0035300000000000002</v>
      </c>
      <c r="R196" s="210">
        <f>Q196*H196</f>
        <v>0.014120000000000001</v>
      </c>
      <c r="S196" s="210">
        <v>0</v>
      </c>
      <c r="T196" s="21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2" t="s">
        <v>172</v>
      </c>
      <c r="AT196" s="212" t="s">
        <v>167</v>
      </c>
      <c r="AU196" s="212" t="s">
        <v>84</v>
      </c>
      <c r="AY196" s="14" t="s">
        <v>164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4" t="s">
        <v>82</v>
      </c>
      <c r="BK196" s="213">
        <f>ROUND(I196*H196,2)</f>
        <v>0</v>
      </c>
      <c r="BL196" s="14" t="s">
        <v>172</v>
      </c>
      <c r="BM196" s="212" t="s">
        <v>1732</v>
      </c>
    </row>
    <row r="197" s="12" customFormat="1" ht="22.8" customHeight="1">
      <c r="A197" s="12"/>
      <c r="B197" s="185"/>
      <c r="C197" s="186"/>
      <c r="D197" s="187" t="s">
        <v>73</v>
      </c>
      <c r="E197" s="199" t="s">
        <v>1733</v>
      </c>
      <c r="F197" s="199" t="s">
        <v>1734</v>
      </c>
      <c r="G197" s="186"/>
      <c r="H197" s="186"/>
      <c r="I197" s="189"/>
      <c r="J197" s="200">
        <f>BK197</f>
        <v>0</v>
      </c>
      <c r="K197" s="186"/>
      <c r="L197" s="191"/>
      <c r="M197" s="192"/>
      <c r="N197" s="193"/>
      <c r="O197" s="193"/>
      <c r="P197" s="194">
        <f>SUM(P198:P203)</f>
        <v>0</v>
      </c>
      <c r="Q197" s="193"/>
      <c r="R197" s="194">
        <f>SUM(R198:R203)</f>
        <v>0.013988</v>
      </c>
      <c r="S197" s="193"/>
      <c r="T197" s="195">
        <f>SUM(T198:T203)</f>
        <v>0.31220000000000003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6" t="s">
        <v>82</v>
      </c>
      <c r="AT197" s="197" t="s">
        <v>73</v>
      </c>
      <c r="AU197" s="197" t="s">
        <v>82</v>
      </c>
      <c r="AY197" s="196" t="s">
        <v>164</v>
      </c>
      <c r="BK197" s="198">
        <f>SUM(BK198:BK203)</f>
        <v>0</v>
      </c>
    </row>
    <row r="198" s="2" customFormat="1" ht="24.15" customHeight="1">
      <c r="A198" s="35"/>
      <c r="B198" s="36"/>
      <c r="C198" s="201" t="s">
        <v>725</v>
      </c>
      <c r="D198" s="201" t="s">
        <v>167</v>
      </c>
      <c r="E198" s="202" t="s">
        <v>1735</v>
      </c>
      <c r="F198" s="203" t="s">
        <v>1736</v>
      </c>
      <c r="G198" s="204" t="s">
        <v>219</v>
      </c>
      <c r="H198" s="205">
        <v>1</v>
      </c>
      <c r="I198" s="206"/>
      <c r="J198" s="207">
        <f>ROUND(I198*H198,2)</f>
        <v>0</v>
      </c>
      <c r="K198" s="203" t="s">
        <v>171</v>
      </c>
      <c r="L198" s="41"/>
      <c r="M198" s="208" t="s">
        <v>19</v>
      </c>
      <c r="N198" s="209" t="s">
        <v>45</v>
      </c>
      <c r="O198" s="81"/>
      <c r="P198" s="210">
        <f>O198*H198</f>
        <v>0</v>
      </c>
      <c r="Q198" s="210">
        <v>0.001054</v>
      </c>
      <c r="R198" s="210">
        <f>Q198*H198</f>
        <v>0.001054</v>
      </c>
      <c r="S198" s="210">
        <v>0.0061999999999999998</v>
      </c>
      <c r="T198" s="211">
        <f>S198*H198</f>
        <v>0.0061999999999999998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2" t="s">
        <v>172</v>
      </c>
      <c r="AT198" s="212" t="s">
        <v>167</v>
      </c>
      <c r="AU198" s="212" t="s">
        <v>84</v>
      </c>
      <c r="AY198" s="14" t="s">
        <v>164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4" t="s">
        <v>82</v>
      </c>
      <c r="BK198" s="213">
        <f>ROUND(I198*H198,2)</f>
        <v>0</v>
      </c>
      <c r="BL198" s="14" t="s">
        <v>172</v>
      </c>
      <c r="BM198" s="212" t="s">
        <v>1737</v>
      </c>
    </row>
    <row r="199" s="2" customFormat="1">
      <c r="A199" s="35"/>
      <c r="B199" s="36"/>
      <c r="C199" s="37"/>
      <c r="D199" s="214" t="s">
        <v>174</v>
      </c>
      <c r="E199" s="37"/>
      <c r="F199" s="215" t="s">
        <v>1738</v>
      </c>
      <c r="G199" s="37"/>
      <c r="H199" s="37"/>
      <c r="I199" s="216"/>
      <c r="J199" s="37"/>
      <c r="K199" s="37"/>
      <c r="L199" s="41"/>
      <c r="M199" s="217"/>
      <c r="N199" s="218"/>
      <c r="O199" s="81"/>
      <c r="P199" s="81"/>
      <c r="Q199" s="81"/>
      <c r="R199" s="81"/>
      <c r="S199" s="81"/>
      <c r="T199" s="82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174</v>
      </c>
      <c r="AU199" s="14" t="s">
        <v>84</v>
      </c>
    </row>
    <row r="200" s="2" customFormat="1" ht="24.15" customHeight="1">
      <c r="A200" s="35"/>
      <c r="B200" s="36"/>
      <c r="C200" s="201" t="s">
        <v>730</v>
      </c>
      <c r="D200" s="201" t="s">
        <v>167</v>
      </c>
      <c r="E200" s="202" t="s">
        <v>1739</v>
      </c>
      <c r="F200" s="203" t="s">
        <v>1740</v>
      </c>
      <c r="G200" s="204" t="s">
        <v>219</v>
      </c>
      <c r="H200" s="205">
        <v>3</v>
      </c>
      <c r="I200" s="206"/>
      <c r="J200" s="207">
        <f>ROUND(I200*H200,2)</f>
        <v>0</v>
      </c>
      <c r="K200" s="203" t="s">
        <v>171</v>
      </c>
      <c r="L200" s="41"/>
      <c r="M200" s="208" t="s">
        <v>19</v>
      </c>
      <c r="N200" s="209" t="s">
        <v>45</v>
      </c>
      <c r="O200" s="81"/>
      <c r="P200" s="210">
        <f>O200*H200</f>
        <v>0</v>
      </c>
      <c r="Q200" s="210">
        <v>0.0024399999999999999</v>
      </c>
      <c r="R200" s="210">
        <f>Q200*H200</f>
        <v>0.0073200000000000001</v>
      </c>
      <c r="S200" s="210">
        <v>0.056000000000000001</v>
      </c>
      <c r="T200" s="211">
        <f>S200*H200</f>
        <v>0.16800000000000001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2" t="s">
        <v>172</v>
      </c>
      <c r="AT200" s="212" t="s">
        <v>167</v>
      </c>
      <c r="AU200" s="212" t="s">
        <v>84</v>
      </c>
      <c r="AY200" s="14" t="s">
        <v>164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4" t="s">
        <v>82</v>
      </c>
      <c r="BK200" s="213">
        <f>ROUND(I200*H200,2)</f>
        <v>0</v>
      </c>
      <c r="BL200" s="14" t="s">
        <v>172</v>
      </c>
      <c r="BM200" s="212" t="s">
        <v>1741</v>
      </c>
    </row>
    <row r="201" s="2" customFormat="1">
      <c r="A201" s="35"/>
      <c r="B201" s="36"/>
      <c r="C201" s="37"/>
      <c r="D201" s="214" t="s">
        <v>174</v>
      </c>
      <c r="E201" s="37"/>
      <c r="F201" s="215" t="s">
        <v>1742</v>
      </c>
      <c r="G201" s="37"/>
      <c r="H201" s="37"/>
      <c r="I201" s="216"/>
      <c r="J201" s="37"/>
      <c r="K201" s="37"/>
      <c r="L201" s="41"/>
      <c r="M201" s="217"/>
      <c r="N201" s="218"/>
      <c r="O201" s="81"/>
      <c r="P201" s="81"/>
      <c r="Q201" s="81"/>
      <c r="R201" s="81"/>
      <c r="S201" s="81"/>
      <c r="T201" s="82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174</v>
      </c>
      <c r="AU201" s="14" t="s">
        <v>84</v>
      </c>
    </row>
    <row r="202" s="2" customFormat="1" ht="24.15" customHeight="1">
      <c r="A202" s="35"/>
      <c r="B202" s="36"/>
      <c r="C202" s="201" t="s">
        <v>735</v>
      </c>
      <c r="D202" s="201" t="s">
        <v>167</v>
      </c>
      <c r="E202" s="202" t="s">
        <v>1743</v>
      </c>
      <c r="F202" s="203" t="s">
        <v>1744</v>
      </c>
      <c r="G202" s="204" t="s">
        <v>219</v>
      </c>
      <c r="H202" s="205">
        <v>2</v>
      </c>
      <c r="I202" s="206"/>
      <c r="J202" s="207">
        <f>ROUND(I202*H202,2)</f>
        <v>0</v>
      </c>
      <c r="K202" s="203" t="s">
        <v>171</v>
      </c>
      <c r="L202" s="41"/>
      <c r="M202" s="208" t="s">
        <v>19</v>
      </c>
      <c r="N202" s="209" t="s">
        <v>45</v>
      </c>
      <c r="O202" s="81"/>
      <c r="P202" s="210">
        <f>O202*H202</f>
        <v>0</v>
      </c>
      <c r="Q202" s="210">
        <v>0.002807</v>
      </c>
      <c r="R202" s="210">
        <f>Q202*H202</f>
        <v>0.0056140000000000001</v>
      </c>
      <c r="S202" s="210">
        <v>0.069000000000000006</v>
      </c>
      <c r="T202" s="211">
        <f>S202*H202</f>
        <v>0.13800000000000001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2" t="s">
        <v>172</v>
      </c>
      <c r="AT202" s="212" t="s">
        <v>167</v>
      </c>
      <c r="AU202" s="212" t="s">
        <v>84</v>
      </c>
      <c r="AY202" s="14" t="s">
        <v>164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4" t="s">
        <v>82</v>
      </c>
      <c r="BK202" s="213">
        <f>ROUND(I202*H202,2)</f>
        <v>0</v>
      </c>
      <c r="BL202" s="14" t="s">
        <v>172</v>
      </c>
      <c r="BM202" s="212" t="s">
        <v>1745</v>
      </c>
    </row>
    <row r="203" s="2" customFormat="1">
      <c r="A203" s="35"/>
      <c r="B203" s="36"/>
      <c r="C203" s="37"/>
      <c r="D203" s="214" t="s">
        <v>174</v>
      </c>
      <c r="E203" s="37"/>
      <c r="F203" s="215" t="s">
        <v>1746</v>
      </c>
      <c r="G203" s="37"/>
      <c r="H203" s="37"/>
      <c r="I203" s="216"/>
      <c r="J203" s="37"/>
      <c r="K203" s="37"/>
      <c r="L203" s="41"/>
      <c r="M203" s="217"/>
      <c r="N203" s="218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174</v>
      </c>
      <c r="AU203" s="14" t="s">
        <v>84</v>
      </c>
    </row>
    <row r="204" s="12" customFormat="1" ht="22.8" customHeight="1">
      <c r="A204" s="12"/>
      <c r="B204" s="185"/>
      <c r="C204" s="186"/>
      <c r="D204" s="187" t="s">
        <v>73</v>
      </c>
      <c r="E204" s="199" t="s">
        <v>1747</v>
      </c>
      <c r="F204" s="199" t="s">
        <v>1748</v>
      </c>
      <c r="G204" s="186"/>
      <c r="H204" s="186"/>
      <c r="I204" s="189"/>
      <c r="J204" s="200">
        <f>BK204</f>
        <v>0</v>
      </c>
      <c r="K204" s="186"/>
      <c r="L204" s="191"/>
      <c r="M204" s="192"/>
      <c r="N204" s="193"/>
      <c r="O204" s="193"/>
      <c r="P204" s="194">
        <f>SUM(P205:P211)</f>
        <v>0</v>
      </c>
      <c r="Q204" s="193"/>
      <c r="R204" s="194">
        <f>SUM(R205:R211)</f>
        <v>0.8966900000000001</v>
      </c>
      <c r="S204" s="193"/>
      <c r="T204" s="195">
        <f>SUM(T205:T211)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6" t="s">
        <v>82</v>
      </c>
      <c r="AT204" s="197" t="s">
        <v>73</v>
      </c>
      <c r="AU204" s="197" t="s">
        <v>82</v>
      </c>
      <c r="AY204" s="196" t="s">
        <v>164</v>
      </c>
      <c r="BK204" s="198">
        <f>SUM(BK205:BK211)</f>
        <v>0</v>
      </c>
    </row>
    <row r="205" s="2" customFormat="1" ht="16.5" customHeight="1">
      <c r="A205" s="35"/>
      <c r="B205" s="36"/>
      <c r="C205" s="201" t="s">
        <v>742</v>
      </c>
      <c r="D205" s="201" t="s">
        <v>167</v>
      </c>
      <c r="E205" s="202" t="s">
        <v>1749</v>
      </c>
      <c r="F205" s="203" t="s">
        <v>1750</v>
      </c>
      <c r="G205" s="204" t="s">
        <v>1751</v>
      </c>
      <c r="H205" s="205">
        <v>1</v>
      </c>
      <c r="I205" s="206"/>
      <c r="J205" s="207">
        <f>ROUND(I205*H205,2)</f>
        <v>0</v>
      </c>
      <c r="K205" s="203" t="s">
        <v>19</v>
      </c>
      <c r="L205" s="41"/>
      <c r="M205" s="208" t="s">
        <v>19</v>
      </c>
      <c r="N205" s="209" t="s">
        <v>45</v>
      </c>
      <c r="O205" s="81"/>
      <c r="P205" s="210">
        <f>O205*H205</f>
        <v>0</v>
      </c>
      <c r="Q205" s="210">
        <v>0.69999999999999996</v>
      </c>
      <c r="R205" s="210">
        <f>Q205*H205</f>
        <v>0.69999999999999996</v>
      </c>
      <c r="S205" s="210">
        <v>0</v>
      </c>
      <c r="T205" s="21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2" t="s">
        <v>172</v>
      </c>
      <c r="AT205" s="212" t="s">
        <v>167</v>
      </c>
      <c r="AU205" s="212" t="s">
        <v>84</v>
      </c>
      <c r="AY205" s="14" t="s">
        <v>164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4" t="s">
        <v>82</v>
      </c>
      <c r="BK205" s="213">
        <f>ROUND(I205*H205,2)</f>
        <v>0</v>
      </c>
      <c r="BL205" s="14" t="s">
        <v>172</v>
      </c>
      <c r="BM205" s="212" t="s">
        <v>1752</v>
      </c>
    </row>
    <row r="206" s="2" customFormat="1" ht="16.5" customHeight="1">
      <c r="A206" s="35"/>
      <c r="B206" s="36"/>
      <c r="C206" s="219" t="s">
        <v>748</v>
      </c>
      <c r="D206" s="219" t="s">
        <v>232</v>
      </c>
      <c r="E206" s="220" t="s">
        <v>1753</v>
      </c>
      <c r="F206" s="221" t="s">
        <v>1754</v>
      </c>
      <c r="G206" s="222" t="s">
        <v>170</v>
      </c>
      <c r="H206" s="223">
        <v>340</v>
      </c>
      <c r="I206" s="224"/>
      <c r="J206" s="225">
        <f>ROUND(I206*H206,2)</f>
        <v>0</v>
      </c>
      <c r="K206" s="221" t="s">
        <v>19</v>
      </c>
      <c r="L206" s="226"/>
      <c r="M206" s="227" t="s">
        <v>19</v>
      </c>
      <c r="N206" s="228" t="s">
        <v>45</v>
      </c>
      <c r="O206" s="81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2" t="s">
        <v>206</v>
      </c>
      <c r="AT206" s="212" t="s">
        <v>232</v>
      </c>
      <c r="AU206" s="212" t="s">
        <v>84</v>
      </c>
      <c r="AY206" s="14" t="s">
        <v>164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4" t="s">
        <v>82</v>
      </c>
      <c r="BK206" s="213">
        <f>ROUND(I206*H206,2)</f>
        <v>0</v>
      </c>
      <c r="BL206" s="14" t="s">
        <v>172</v>
      </c>
      <c r="BM206" s="212" t="s">
        <v>1755</v>
      </c>
    </row>
    <row r="207" s="2" customFormat="1" ht="16.5" customHeight="1">
      <c r="A207" s="35"/>
      <c r="B207" s="36"/>
      <c r="C207" s="201" t="s">
        <v>752</v>
      </c>
      <c r="D207" s="201" t="s">
        <v>167</v>
      </c>
      <c r="E207" s="202" t="s">
        <v>1756</v>
      </c>
      <c r="F207" s="203" t="s">
        <v>1757</v>
      </c>
      <c r="G207" s="204" t="s">
        <v>439</v>
      </c>
      <c r="H207" s="205">
        <v>10</v>
      </c>
      <c r="I207" s="206"/>
      <c r="J207" s="207">
        <f>ROUND(I207*H207,2)</f>
        <v>0</v>
      </c>
      <c r="K207" s="203" t="s">
        <v>19</v>
      </c>
      <c r="L207" s="41"/>
      <c r="M207" s="208" t="s">
        <v>19</v>
      </c>
      <c r="N207" s="209" t="s">
        <v>45</v>
      </c>
      <c r="O207" s="81"/>
      <c r="P207" s="210">
        <f>O207*H207</f>
        <v>0</v>
      </c>
      <c r="Q207" s="210">
        <v>0.00036999999999999999</v>
      </c>
      <c r="R207" s="210">
        <f>Q207*H207</f>
        <v>0.0037000000000000002</v>
      </c>
      <c r="S207" s="210">
        <v>0</v>
      </c>
      <c r="T207" s="21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2" t="s">
        <v>172</v>
      </c>
      <c r="AT207" s="212" t="s">
        <v>167</v>
      </c>
      <c r="AU207" s="212" t="s">
        <v>84</v>
      </c>
      <c r="AY207" s="14" t="s">
        <v>164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4" t="s">
        <v>82</v>
      </c>
      <c r="BK207" s="213">
        <f>ROUND(I207*H207,2)</f>
        <v>0</v>
      </c>
      <c r="BL207" s="14" t="s">
        <v>172</v>
      </c>
      <c r="BM207" s="212" t="s">
        <v>1758</v>
      </c>
    </row>
    <row r="208" s="2" customFormat="1" ht="16.5" customHeight="1">
      <c r="A208" s="35"/>
      <c r="B208" s="36"/>
      <c r="C208" s="219" t="s">
        <v>675</v>
      </c>
      <c r="D208" s="219" t="s">
        <v>232</v>
      </c>
      <c r="E208" s="220" t="s">
        <v>1759</v>
      </c>
      <c r="F208" s="221" t="s">
        <v>1760</v>
      </c>
      <c r="G208" s="222" t="s">
        <v>439</v>
      </c>
      <c r="H208" s="223">
        <v>1</v>
      </c>
      <c r="I208" s="224"/>
      <c r="J208" s="225">
        <f>ROUND(I208*H208,2)</f>
        <v>0</v>
      </c>
      <c r="K208" s="221" t="s">
        <v>19</v>
      </c>
      <c r="L208" s="226"/>
      <c r="M208" s="227" t="s">
        <v>19</v>
      </c>
      <c r="N208" s="228" t="s">
        <v>45</v>
      </c>
      <c r="O208" s="81"/>
      <c r="P208" s="210">
        <f>O208*H208</f>
        <v>0</v>
      </c>
      <c r="Q208" s="210">
        <v>0.0045999999999999999</v>
      </c>
      <c r="R208" s="210">
        <f>Q208*H208</f>
        <v>0.0045999999999999999</v>
      </c>
      <c r="S208" s="210">
        <v>0</v>
      </c>
      <c r="T208" s="21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2" t="s">
        <v>206</v>
      </c>
      <c r="AT208" s="212" t="s">
        <v>232</v>
      </c>
      <c r="AU208" s="212" t="s">
        <v>84</v>
      </c>
      <c r="AY208" s="14" t="s">
        <v>164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4" t="s">
        <v>82</v>
      </c>
      <c r="BK208" s="213">
        <f>ROUND(I208*H208,2)</f>
        <v>0</v>
      </c>
      <c r="BL208" s="14" t="s">
        <v>172</v>
      </c>
      <c r="BM208" s="212" t="s">
        <v>1761</v>
      </c>
    </row>
    <row r="209" s="2" customFormat="1" ht="16.5" customHeight="1">
      <c r="A209" s="35"/>
      <c r="B209" s="36"/>
      <c r="C209" s="219" t="s">
        <v>1290</v>
      </c>
      <c r="D209" s="219" t="s">
        <v>232</v>
      </c>
      <c r="E209" s="220" t="s">
        <v>1762</v>
      </c>
      <c r="F209" s="221" t="s">
        <v>1763</v>
      </c>
      <c r="G209" s="222" t="s">
        <v>439</v>
      </c>
      <c r="H209" s="223">
        <v>1</v>
      </c>
      <c r="I209" s="224"/>
      <c r="J209" s="225">
        <f>ROUND(I209*H209,2)</f>
        <v>0</v>
      </c>
      <c r="K209" s="221" t="s">
        <v>19</v>
      </c>
      <c r="L209" s="226"/>
      <c r="M209" s="227" t="s">
        <v>19</v>
      </c>
      <c r="N209" s="228" t="s">
        <v>45</v>
      </c>
      <c r="O209" s="81"/>
      <c r="P209" s="210">
        <f>O209*H209</f>
        <v>0</v>
      </c>
      <c r="Q209" s="210">
        <v>0.00038999999999999999</v>
      </c>
      <c r="R209" s="210">
        <f>Q209*H209</f>
        <v>0.00038999999999999999</v>
      </c>
      <c r="S209" s="210">
        <v>0</v>
      </c>
      <c r="T209" s="21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2" t="s">
        <v>206</v>
      </c>
      <c r="AT209" s="212" t="s">
        <v>232</v>
      </c>
      <c r="AU209" s="212" t="s">
        <v>84</v>
      </c>
      <c r="AY209" s="14" t="s">
        <v>164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4" t="s">
        <v>82</v>
      </c>
      <c r="BK209" s="213">
        <f>ROUND(I209*H209,2)</f>
        <v>0</v>
      </c>
      <c r="BL209" s="14" t="s">
        <v>172</v>
      </c>
      <c r="BM209" s="212" t="s">
        <v>1764</v>
      </c>
    </row>
    <row r="210" s="2" customFormat="1" ht="16.5" customHeight="1">
      <c r="A210" s="35"/>
      <c r="B210" s="36"/>
      <c r="C210" s="219" t="s">
        <v>1295</v>
      </c>
      <c r="D210" s="219" t="s">
        <v>232</v>
      </c>
      <c r="E210" s="220" t="s">
        <v>1765</v>
      </c>
      <c r="F210" s="221" t="s">
        <v>1766</v>
      </c>
      <c r="G210" s="222" t="s">
        <v>745</v>
      </c>
      <c r="H210" s="223">
        <v>155</v>
      </c>
      <c r="I210" s="224"/>
      <c r="J210" s="225">
        <f>ROUND(I210*H210,2)</f>
        <v>0</v>
      </c>
      <c r="K210" s="221" t="s">
        <v>171</v>
      </c>
      <c r="L210" s="226"/>
      <c r="M210" s="227" t="s">
        <v>19</v>
      </c>
      <c r="N210" s="228" t="s">
        <v>45</v>
      </c>
      <c r="O210" s="81"/>
      <c r="P210" s="210">
        <f>O210*H210</f>
        <v>0</v>
      </c>
      <c r="Q210" s="210">
        <v>0.001</v>
      </c>
      <c r="R210" s="210">
        <f>Q210*H210</f>
        <v>0.155</v>
      </c>
      <c r="S210" s="210">
        <v>0</v>
      </c>
      <c r="T210" s="21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2" t="s">
        <v>206</v>
      </c>
      <c r="AT210" s="212" t="s">
        <v>232</v>
      </c>
      <c r="AU210" s="212" t="s">
        <v>84</v>
      </c>
      <c r="AY210" s="14" t="s">
        <v>164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4" t="s">
        <v>82</v>
      </c>
      <c r="BK210" s="213">
        <f>ROUND(I210*H210,2)</f>
        <v>0</v>
      </c>
      <c r="BL210" s="14" t="s">
        <v>172</v>
      </c>
      <c r="BM210" s="212" t="s">
        <v>1767</v>
      </c>
    </row>
    <row r="211" s="2" customFormat="1" ht="16.5" customHeight="1">
      <c r="A211" s="35"/>
      <c r="B211" s="36"/>
      <c r="C211" s="201" t="s">
        <v>963</v>
      </c>
      <c r="D211" s="201" t="s">
        <v>167</v>
      </c>
      <c r="E211" s="202" t="s">
        <v>1768</v>
      </c>
      <c r="F211" s="203" t="s">
        <v>1769</v>
      </c>
      <c r="G211" s="204" t="s">
        <v>780</v>
      </c>
      <c r="H211" s="205">
        <v>1</v>
      </c>
      <c r="I211" s="206"/>
      <c r="J211" s="207">
        <f>ROUND(I211*H211,2)</f>
        <v>0</v>
      </c>
      <c r="K211" s="203" t="s">
        <v>19</v>
      </c>
      <c r="L211" s="41"/>
      <c r="M211" s="208" t="s">
        <v>19</v>
      </c>
      <c r="N211" s="209" t="s">
        <v>45</v>
      </c>
      <c r="O211" s="81"/>
      <c r="P211" s="210">
        <f>O211*H211</f>
        <v>0</v>
      </c>
      <c r="Q211" s="210">
        <v>0.033000000000000002</v>
      </c>
      <c r="R211" s="210">
        <f>Q211*H211</f>
        <v>0.033000000000000002</v>
      </c>
      <c r="S211" s="210">
        <v>0</v>
      </c>
      <c r="T211" s="21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2" t="s">
        <v>172</v>
      </c>
      <c r="AT211" s="212" t="s">
        <v>167</v>
      </c>
      <c r="AU211" s="212" t="s">
        <v>84</v>
      </c>
      <c r="AY211" s="14" t="s">
        <v>164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4" t="s">
        <v>82</v>
      </c>
      <c r="BK211" s="213">
        <f>ROUND(I211*H211,2)</f>
        <v>0</v>
      </c>
      <c r="BL211" s="14" t="s">
        <v>172</v>
      </c>
      <c r="BM211" s="212" t="s">
        <v>1770</v>
      </c>
    </row>
    <row r="212" s="12" customFormat="1" ht="25.92" customHeight="1">
      <c r="A212" s="12"/>
      <c r="B212" s="185"/>
      <c r="C212" s="186"/>
      <c r="D212" s="187" t="s">
        <v>73</v>
      </c>
      <c r="E212" s="188" t="s">
        <v>454</v>
      </c>
      <c r="F212" s="188" t="s">
        <v>455</v>
      </c>
      <c r="G212" s="186"/>
      <c r="H212" s="186"/>
      <c r="I212" s="189"/>
      <c r="J212" s="190">
        <f>BK212</f>
        <v>0</v>
      </c>
      <c r="K212" s="186"/>
      <c r="L212" s="191"/>
      <c r="M212" s="192"/>
      <c r="N212" s="193"/>
      <c r="O212" s="193"/>
      <c r="P212" s="194">
        <f>P213+P249+P323+P338</f>
        <v>0</v>
      </c>
      <c r="Q212" s="193"/>
      <c r="R212" s="194">
        <f>R213+R249+R323+R338</f>
        <v>117.30290226959998</v>
      </c>
      <c r="S212" s="193"/>
      <c r="T212" s="195">
        <f>T213+T249+T323+T338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6" t="s">
        <v>84</v>
      </c>
      <c r="AT212" s="197" t="s">
        <v>73</v>
      </c>
      <c r="AU212" s="197" t="s">
        <v>74</v>
      </c>
      <c r="AY212" s="196" t="s">
        <v>164</v>
      </c>
      <c r="BK212" s="198">
        <f>BK213+BK249+BK323+BK338</f>
        <v>0</v>
      </c>
    </row>
    <row r="213" s="12" customFormat="1" ht="22.8" customHeight="1">
      <c r="A213" s="12"/>
      <c r="B213" s="185"/>
      <c r="C213" s="186"/>
      <c r="D213" s="187" t="s">
        <v>73</v>
      </c>
      <c r="E213" s="199" t="s">
        <v>905</v>
      </c>
      <c r="F213" s="199" t="s">
        <v>906</v>
      </c>
      <c r="G213" s="186"/>
      <c r="H213" s="186"/>
      <c r="I213" s="189"/>
      <c r="J213" s="200">
        <f>BK213</f>
        <v>0</v>
      </c>
      <c r="K213" s="186"/>
      <c r="L213" s="191"/>
      <c r="M213" s="192"/>
      <c r="N213" s="193"/>
      <c r="O213" s="193"/>
      <c r="P213" s="194">
        <f>SUM(P214:P248)</f>
        <v>0</v>
      </c>
      <c r="Q213" s="193"/>
      <c r="R213" s="194">
        <f>SUM(R214:R248)</f>
        <v>114.81227204</v>
      </c>
      <c r="S213" s="193"/>
      <c r="T213" s="195">
        <f>SUM(T214:T248)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6" t="s">
        <v>84</v>
      </c>
      <c r="AT213" s="197" t="s">
        <v>73</v>
      </c>
      <c r="AU213" s="197" t="s">
        <v>82</v>
      </c>
      <c r="AY213" s="196" t="s">
        <v>164</v>
      </c>
      <c r="BK213" s="198">
        <f>SUM(BK214:BK248)</f>
        <v>0</v>
      </c>
    </row>
    <row r="214" s="2" customFormat="1" ht="16.5" customHeight="1">
      <c r="A214" s="35"/>
      <c r="B214" s="36"/>
      <c r="C214" s="201" t="s">
        <v>1092</v>
      </c>
      <c r="D214" s="201" t="s">
        <v>167</v>
      </c>
      <c r="E214" s="202" t="s">
        <v>1771</v>
      </c>
      <c r="F214" s="203" t="s">
        <v>1772</v>
      </c>
      <c r="G214" s="204" t="s">
        <v>219</v>
      </c>
      <c r="H214" s="205">
        <v>2</v>
      </c>
      <c r="I214" s="206"/>
      <c r="J214" s="207">
        <f>ROUND(I214*H214,2)</f>
        <v>0</v>
      </c>
      <c r="K214" s="203" t="s">
        <v>19</v>
      </c>
      <c r="L214" s="41"/>
      <c r="M214" s="208" t="s">
        <v>19</v>
      </c>
      <c r="N214" s="209" t="s">
        <v>45</v>
      </c>
      <c r="O214" s="81"/>
      <c r="P214" s="210">
        <f>O214*H214</f>
        <v>0</v>
      </c>
      <c r="Q214" s="210">
        <v>0.00031</v>
      </c>
      <c r="R214" s="210">
        <f>Q214*H214</f>
        <v>0.00062</v>
      </c>
      <c r="S214" s="210">
        <v>0</v>
      </c>
      <c r="T214" s="21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2" t="s">
        <v>292</v>
      </c>
      <c r="AT214" s="212" t="s">
        <v>167</v>
      </c>
      <c r="AU214" s="212" t="s">
        <v>84</v>
      </c>
      <c r="AY214" s="14" t="s">
        <v>164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4" t="s">
        <v>82</v>
      </c>
      <c r="BK214" s="213">
        <f>ROUND(I214*H214,2)</f>
        <v>0</v>
      </c>
      <c r="BL214" s="14" t="s">
        <v>292</v>
      </c>
      <c r="BM214" s="212" t="s">
        <v>1773</v>
      </c>
    </row>
    <row r="215" s="2" customFormat="1" ht="16.5" customHeight="1">
      <c r="A215" s="35"/>
      <c r="B215" s="36"/>
      <c r="C215" s="201" t="s">
        <v>1307</v>
      </c>
      <c r="D215" s="201" t="s">
        <v>167</v>
      </c>
      <c r="E215" s="202" t="s">
        <v>1774</v>
      </c>
      <c r="F215" s="203" t="s">
        <v>1775</v>
      </c>
      <c r="G215" s="204" t="s">
        <v>219</v>
      </c>
      <c r="H215" s="205">
        <v>4</v>
      </c>
      <c r="I215" s="206"/>
      <c r="J215" s="207">
        <f>ROUND(I215*H215,2)</f>
        <v>0</v>
      </c>
      <c r="K215" s="203" t="s">
        <v>19</v>
      </c>
      <c r="L215" s="41"/>
      <c r="M215" s="208" t="s">
        <v>19</v>
      </c>
      <c r="N215" s="209" t="s">
        <v>45</v>
      </c>
      <c r="O215" s="81"/>
      <c r="P215" s="210">
        <f>O215*H215</f>
        <v>0</v>
      </c>
      <c r="Q215" s="210">
        <v>0.00040999999999999999</v>
      </c>
      <c r="R215" s="210">
        <f>Q215*H215</f>
        <v>0.00164</v>
      </c>
      <c r="S215" s="210">
        <v>0</v>
      </c>
      <c r="T215" s="21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2" t="s">
        <v>292</v>
      </c>
      <c r="AT215" s="212" t="s">
        <v>167</v>
      </c>
      <c r="AU215" s="212" t="s">
        <v>84</v>
      </c>
      <c r="AY215" s="14" t="s">
        <v>164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4" t="s">
        <v>82</v>
      </c>
      <c r="BK215" s="213">
        <f>ROUND(I215*H215,2)</f>
        <v>0</v>
      </c>
      <c r="BL215" s="14" t="s">
        <v>292</v>
      </c>
      <c r="BM215" s="212" t="s">
        <v>1776</v>
      </c>
    </row>
    <row r="216" s="2" customFormat="1" ht="16.5" customHeight="1">
      <c r="A216" s="35"/>
      <c r="B216" s="36"/>
      <c r="C216" s="201" t="s">
        <v>1777</v>
      </c>
      <c r="D216" s="201" t="s">
        <v>167</v>
      </c>
      <c r="E216" s="202" t="s">
        <v>1778</v>
      </c>
      <c r="F216" s="203" t="s">
        <v>1779</v>
      </c>
      <c r="G216" s="204" t="s">
        <v>219</v>
      </c>
      <c r="H216" s="205">
        <v>39</v>
      </c>
      <c r="I216" s="206"/>
      <c r="J216" s="207">
        <f>ROUND(I216*H216,2)</f>
        <v>0</v>
      </c>
      <c r="K216" s="203" t="s">
        <v>19</v>
      </c>
      <c r="L216" s="41"/>
      <c r="M216" s="208" t="s">
        <v>19</v>
      </c>
      <c r="N216" s="209" t="s">
        <v>45</v>
      </c>
      <c r="O216" s="81"/>
      <c r="P216" s="210">
        <f>O216*H216</f>
        <v>0</v>
      </c>
      <c r="Q216" s="210">
        <v>0.00051000000000000004</v>
      </c>
      <c r="R216" s="210">
        <f>Q216*H216</f>
        <v>0.019890000000000001</v>
      </c>
      <c r="S216" s="210">
        <v>0</v>
      </c>
      <c r="T216" s="21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2" t="s">
        <v>292</v>
      </c>
      <c r="AT216" s="212" t="s">
        <v>167</v>
      </c>
      <c r="AU216" s="212" t="s">
        <v>84</v>
      </c>
      <c r="AY216" s="14" t="s">
        <v>164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4" t="s">
        <v>82</v>
      </c>
      <c r="BK216" s="213">
        <f>ROUND(I216*H216,2)</f>
        <v>0</v>
      </c>
      <c r="BL216" s="14" t="s">
        <v>292</v>
      </c>
      <c r="BM216" s="212" t="s">
        <v>1780</v>
      </c>
    </row>
    <row r="217" s="2" customFormat="1" ht="16.5" customHeight="1">
      <c r="A217" s="35"/>
      <c r="B217" s="36"/>
      <c r="C217" s="201" t="s">
        <v>1781</v>
      </c>
      <c r="D217" s="201" t="s">
        <v>167</v>
      </c>
      <c r="E217" s="202" t="s">
        <v>1782</v>
      </c>
      <c r="F217" s="203" t="s">
        <v>1783</v>
      </c>
      <c r="G217" s="204" t="s">
        <v>219</v>
      </c>
      <c r="H217" s="205">
        <v>8</v>
      </c>
      <c r="I217" s="206"/>
      <c r="J217" s="207">
        <f>ROUND(I217*H217,2)</f>
        <v>0</v>
      </c>
      <c r="K217" s="203" t="s">
        <v>19</v>
      </c>
      <c r="L217" s="41"/>
      <c r="M217" s="208" t="s">
        <v>19</v>
      </c>
      <c r="N217" s="209" t="s">
        <v>45</v>
      </c>
      <c r="O217" s="81"/>
      <c r="P217" s="210">
        <f>O217*H217</f>
        <v>0</v>
      </c>
      <c r="Q217" s="210">
        <v>0.00097000000000000005</v>
      </c>
      <c r="R217" s="210">
        <f>Q217*H217</f>
        <v>0.0077600000000000004</v>
      </c>
      <c r="S217" s="210">
        <v>0</v>
      </c>
      <c r="T217" s="21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2" t="s">
        <v>292</v>
      </c>
      <c r="AT217" s="212" t="s">
        <v>167</v>
      </c>
      <c r="AU217" s="212" t="s">
        <v>84</v>
      </c>
      <c r="AY217" s="14" t="s">
        <v>164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4" t="s">
        <v>82</v>
      </c>
      <c r="BK217" s="213">
        <f>ROUND(I217*H217,2)</f>
        <v>0</v>
      </c>
      <c r="BL217" s="14" t="s">
        <v>292</v>
      </c>
      <c r="BM217" s="212" t="s">
        <v>1784</v>
      </c>
    </row>
    <row r="218" s="2" customFormat="1" ht="16.5" customHeight="1">
      <c r="A218" s="35"/>
      <c r="B218" s="36"/>
      <c r="C218" s="201" t="s">
        <v>1785</v>
      </c>
      <c r="D218" s="201" t="s">
        <v>167</v>
      </c>
      <c r="E218" s="202" t="s">
        <v>1786</v>
      </c>
      <c r="F218" s="203" t="s">
        <v>1787</v>
      </c>
      <c r="G218" s="204" t="s">
        <v>219</v>
      </c>
      <c r="H218" s="205">
        <v>88</v>
      </c>
      <c r="I218" s="206"/>
      <c r="J218" s="207">
        <f>ROUND(I218*H218,2)</f>
        <v>0</v>
      </c>
      <c r="K218" s="203" t="s">
        <v>19</v>
      </c>
      <c r="L218" s="41"/>
      <c r="M218" s="208" t="s">
        <v>19</v>
      </c>
      <c r="N218" s="209" t="s">
        <v>45</v>
      </c>
      <c r="O218" s="81"/>
      <c r="P218" s="210">
        <f>O218*H218</f>
        <v>0</v>
      </c>
      <c r="Q218" s="210">
        <v>0.0022499999999999998</v>
      </c>
      <c r="R218" s="210">
        <f>Q218*H218</f>
        <v>0.19799999999999998</v>
      </c>
      <c r="S218" s="210">
        <v>0</v>
      </c>
      <c r="T218" s="21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2" t="s">
        <v>292</v>
      </c>
      <c r="AT218" s="212" t="s">
        <v>167</v>
      </c>
      <c r="AU218" s="212" t="s">
        <v>84</v>
      </c>
      <c r="AY218" s="14" t="s">
        <v>164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14" t="s">
        <v>82</v>
      </c>
      <c r="BK218" s="213">
        <f>ROUND(I218*H218,2)</f>
        <v>0</v>
      </c>
      <c r="BL218" s="14" t="s">
        <v>292</v>
      </c>
      <c r="BM218" s="212" t="s">
        <v>1788</v>
      </c>
    </row>
    <row r="219" s="2" customFormat="1" ht="16.5" customHeight="1">
      <c r="A219" s="35"/>
      <c r="B219" s="36"/>
      <c r="C219" s="201" t="s">
        <v>1789</v>
      </c>
      <c r="D219" s="201" t="s">
        <v>167</v>
      </c>
      <c r="E219" s="202" t="s">
        <v>1790</v>
      </c>
      <c r="F219" s="203" t="s">
        <v>1791</v>
      </c>
      <c r="G219" s="204" t="s">
        <v>219</v>
      </c>
      <c r="H219" s="205">
        <v>160</v>
      </c>
      <c r="I219" s="206"/>
      <c r="J219" s="207">
        <f>ROUND(I219*H219,2)</f>
        <v>0</v>
      </c>
      <c r="K219" s="203" t="s">
        <v>19</v>
      </c>
      <c r="L219" s="41"/>
      <c r="M219" s="208" t="s">
        <v>19</v>
      </c>
      <c r="N219" s="209" t="s">
        <v>45</v>
      </c>
      <c r="O219" s="81"/>
      <c r="P219" s="210">
        <f>O219*H219</f>
        <v>0</v>
      </c>
      <c r="Q219" s="210">
        <v>0.0020899999999999998</v>
      </c>
      <c r="R219" s="210">
        <f>Q219*H219</f>
        <v>0.33439999999999998</v>
      </c>
      <c r="S219" s="210">
        <v>0</v>
      </c>
      <c r="T219" s="21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2" t="s">
        <v>292</v>
      </c>
      <c r="AT219" s="212" t="s">
        <v>167</v>
      </c>
      <c r="AU219" s="212" t="s">
        <v>84</v>
      </c>
      <c r="AY219" s="14" t="s">
        <v>164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4" t="s">
        <v>82</v>
      </c>
      <c r="BK219" s="213">
        <f>ROUND(I219*H219,2)</f>
        <v>0</v>
      </c>
      <c r="BL219" s="14" t="s">
        <v>292</v>
      </c>
      <c r="BM219" s="212" t="s">
        <v>1792</v>
      </c>
    </row>
    <row r="220" s="2" customFormat="1" ht="16.5" customHeight="1">
      <c r="A220" s="35"/>
      <c r="B220" s="36"/>
      <c r="C220" s="201" t="s">
        <v>1793</v>
      </c>
      <c r="D220" s="201" t="s">
        <v>167</v>
      </c>
      <c r="E220" s="202" t="s">
        <v>1794</v>
      </c>
      <c r="F220" s="203" t="s">
        <v>1795</v>
      </c>
      <c r="G220" s="204" t="s">
        <v>219</v>
      </c>
      <c r="H220" s="205">
        <v>92</v>
      </c>
      <c r="I220" s="206"/>
      <c r="J220" s="207">
        <f>ROUND(I220*H220,2)</f>
        <v>0</v>
      </c>
      <c r="K220" s="203" t="s">
        <v>19</v>
      </c>
      <c r="L220" s="41"/>
      <c r="M220" s="208" t="s">
        <v>19</v>
      </c>
      <c r="N220" s="209" t="s">
        <v>45</v>
      </c>
      <c r="O220" s="81"/>
      <c r="P220" s="210">
        <f>O220*H220</f>
        <v>0</v>
      </c>
      <c r="Q220" s="210">
        <v>0.0025000000000000001</v>
      </c>
      <c r="R220" s="210">
        <f>Q220*H220</f>
        <v>0.23000000000000001</v>
      </c>
      <c r="S220" s="210">
        <v>0</v>
      </c>
      <c r="T220" s="21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2" t="s">
        <v>292</v>
      </c>
      <c r="AT220" s="212" t="s">
        <v>167</v>
      </c>
      <c r="AU220" s="212" t="s">
        <v>84</v>
      </c>
      <c r="AY220" s="14" t="s">
        <v>164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4" t="s">
        <v>82</v>
      </c>
      <c r="BK220" s="213">
        <f>ROUND(I220*H220,2)</f>
        <v>0</v>
      </c>
      <c r="BL220" s="14" t="s">
        <v>292</v>
      </c>
      <c r="BM220" s="212" t="s">
        <v>1796</v>
      </c>
    </row>
    <row r="221" s="2" customFormat="1" ht="16.5" customHeight="1">
      <c r="A221" s="35"/>
      <c r="B221" s="36"/>
      <c r="C221" s="201" t="s">
        <v>1797</v>
      </c>
      <c r="D221" s="201" t="s">
        <v>167</v>
      </c>
      <c r="E221" s="202" t="s">
        <v>1798</v>
      </c>
      <c r="F221" s="203" t="s">
        <v>1799</v>
      </c>
      <c r="G221" s="204" t="s">
        <v>219</v>
      </c>
      <c r="H221" s="205">
        <v>60</v>
      </c>
      <c r="I221" s="206"/>
      <c r="J221" s="207">
        <f>ROUND(I221*H221,2)</f>
        <v>0</v>
      </c>
      <c r="K221" s="203" t="s">
        <v>19</v>
      </c>
      <c r="L221" s="41"/>
      <c r="M221" s="208" t="s">
        <v>19</v>
      </c>
      <c r="N221" s="209" t="s">
        <v>45</v>
      </c>
      <c r="O221" s="81"/>
      <c r="P221" s="210">
        <f>O221*H221</f>
        <v>0</v>
      </c>
      <c r="Q221" s="210">
        <v>0.0035500000000000002</v>
      </c>
      <c r="R221" s="210">
        <f>Q221*H221</f>
        <v>0.21300000000000002</v>
      </c>
      <c r="S221" s="210">
        <v>0</v>
      </c>
      <c r="T221" s="21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2" t="s">
        <v>292</v>
      </c>
      <c r="AT221" s="212" t="s">
        <v>167</v>
      </c>
      <c r="AU221" s="212" t="s">
        <v>84</v>
      </c>
      <c r="AY221" s="14" t="s">
        <v>164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4" t="s">
        <v>82</v>
      </c>
      <c r="BK221" s="213">
        <f>ROUND(I221*H221,2)</f>
        <v>0</v>
      </c>
      <c r="BL221" s="14" t="s">
        <v>292</v>
      </c>
      <c r="BM221" s="212" t="s">
        <v>1800</v>
      </c>
    </row>
    <row r="222" s="2" customFormat="1" ht="16.5" customHeight="1">
      <c r="A222" s="35"/>
      <c r="B222" s="36"/>
      <c r="C222" s="201" t="s">
        <v>1801</v>
      </c>
      <c r="D222" s="201" t="s">
        <v>167</v>
      </c>
      <c r="E222" s="202" t="s">
        <v>1802</v>
      </c>
      <c r="F222" s="203" t="s">
        <v>1803</v>
      </c>
      <c r="G222" s="204" t="s">
        <v>219</v>
      </c>
      <c r="H222" s="205">
        <v>148</v>
      </c>
      <c r="I222" s="206"/>
      <c r="J222" s="207">
        <f>ROUND(I222*H222,2)</f>
        <v>0</v>
      </c>
      <c r="K222" s="203" t="s">
        <v>19</v>
      </c>
      <c r="L222" s="41"/>
      <c r="M222" s="208" t="s">
        <v>19</v>
      </c>
      <c r="N222" s="209" t="s">
        <v>45</v>
      </c>
      <c r="O222" s="81"/>
      <c r="P222" s="210">
        <f>O222*H222</f>
        <v>0</v>
      </c>
      <c r="Q222" s="210">
        <v>0.0035500000000000002</v>
      </c>
      <c r="R222" s="210">
        <f>Q222*H222</f>
        <v>0.52539999999999998</v>
      </c>
      <c r="S222" s="210">
        <v>0</v>
      </c>
      <c r="T222" s="21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2" t="s">
        <v>292</v>
      </c>
      <c r="AT222" s="212" t="s">
        <v>167</v>
      </c>
      <c r="AU222" s="212" t="s">
        <v>84</v>
      </c>
      <c r="AY222" s="14" t="s">
        <v>164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4" t="s">
        <v>82</v>
      </c>
      <c r="BK222" s="213">
        <f>ROUND(I222*H222,2)</f>
        <v>0</v>
      </c>
      <c r="BL222" s="14" t="s">
        <v>292</v>
      </c>
      <c r="BM222" s="212" t="s">
        <v>1804</v>
      </c>
    </row>
    <row r="223" s="2" customFormat="1" ht="16.5" customHeight="1">
      <c r="A223" s="35"/>
      <c r="B223" s="36"/>
      <c r="C223" s="219" t="s">
        <v>1805</v>
      </c>
      <c r="D223" s="219" t="s">
        <v>232</v>
      </c>
      <c r="E223" s="220" t="s">
        <v>1806</v>
      </c>
      <c r="F223" s="221" t="s">
        <v>1807</v>
      </c>
      <c r="G223" s="222" t="s">
        <v>219</v>
      </c>
      <c r="H223" s="223">
        <v>30</v>
      </c>
      <c r="I223" s="224"/>
      <c r="J223" s="225">
        <f>ROUND(I223*H223,2)</f>
        <v>0</v>
      </c>
      <c r="K223" s="221" t="s">
        <v>19</v>
      </c>
      <c r="L223" s="226"/>
      <c r="M223" s="227" t="s">
        <v>19</v>
      </c>
      <c r="N223" s="228" t="s">
        <v>45</v>
      </c>
      <c r="O223" s="81"/>
      <c r="P223" s="210">
        <f>O223*H223</f>
        <v>0</v>
      </c>
      <c r="Q223" s="210">
        <v>0.0011100000000000001</v>
      </c>
      <c r="R223" s="210">
        <f>Q223*H223</f>
        <v>0.033300000000000003</v>
      </c>
      <c r="S223" s="210">
        <v>0</v>
      </c>
      <c r="T223" s="21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2" t="s">
        <v>443</v>
      </c>
      <c r="AT223" s="212" t="s">
        <v>232</v>
      </c>
      <c r="AU223" s="212" t="s">
        <v>84</v>
      </c>
      <c r="AY223" s="14" t="s">
        <v>164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4" t="s">
        <v>82</v>
      </c>
      <c r="BK223" s="213">
        <f>ROUND(I223*H223,2)</f>
        <v>0</v>
      </c>
      <c r="BL223" s="14" t="s">
        <v>292</v>
      </c>
      <c r="BM223" s="212" t="s">
        <v>1808</v>
      </c>
    </row>
    <row r="224" s="2" customFormat="1" ht="16.5" customHeight="1">
      <c r="A224" s="35"/>
      <c r="B224" s="36"/>
      <c r="C224" s="219" t="s">
        <v>1809</v>
      </c>
      <c r="D224" s="219" t="s">
        <v>232</v>
      </c>
      <c r="E224" s="220" t="s">
        <v>1810</v>
      </c>
      <c r="F224" s="221" t="s">
        <v>1811</v>
      </c>
      <c r="G224" s="222" t="s">
        <v>439</v>
      </c>
      <c r="H224" s="223">
        <v>3</v>
      </c>
      <c r="I224" s="224"/>
      <c r="J224" s="225">
        <f>ROUND(I224*H224,2)</f>
        <v>0</v>
      </c>
      <c r="K224" s="221" t="s">
        <v>19</v>
      </c>
      <c r="L224" s="226"/>
      <c r="M224" s="227" t="s">
        <v>19</v>
      </c>
      <c r="N224" s="228" t="s">
        <v>45</v>
      </c>
      <c r="O224" s="81"/>
      <c r="P224" s="210">
        <f>O224*H224</f>
        <v>0</v>
      </c>
      <c r="Q224" s="210">
        <v>0.00027</v>
      </c>
      <c r="R224" s="210">
        <f>Q224*H224</f>
        <v>0.00080999999999999996</v>
      </c>
      <c r="S224" s="210">
        <v>0</v>
      </c>
      <c r="T224" s="21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2" t="s">
        <v>443</v>
      </c>
      <c r="AT224" s="212" t="s">
        <v>232</v>
      </c>
      <c r="AU224" s="212" t="s">
        <v>84</v>
      </c>
      <c r="AY224" s="14" t="s">
        <v>164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14" t="s">
        <v>82</v>
      </c>
      <c r="BK224" s="213">
        <f>ROUND(I224*H224,2)</f>
        <v>0</v>
      </c>
      <c r="BL224" s="14" t="s">
        <v>292</v>
      </c>
      <c r="BM224" s="212" t="s">
        <v>1812</v>
      </c>
    </row>
    <row r="225" s="2" customFormat="1" ht="16.5" customHeight="1">
      <c r="A225" s="35"/>
      <c r="B225" s="36"/>
      <c r="C225" s="219" t="s">
        <v>1813</v>
      </c>
      <c r="D225" s="219" t="s">
        <v>232</v>
      </c>
      <c r="E225" s="220" t="s">
        <v>1814</v>
      </c>
      <c r="F225" s="221" t="s">
        <v>1815</v>
      </c>
      <c r="G225" s="222" t="s">
        <v>219</v>
      </c>
      <c r="H225" s="223">
        <v>49</v>
      </c>
      <c r="I225" s="224"/>
      <c r="J225" s="225">
        <f>ROUND(I225*H225,2)</f>
        <v>0</v>
      </c>
      <c r="K225" s="221" t="s">
        <v>19</v>
      </c>
      <c r="L225" s="226"/>
      <c r="M225" s="227" t="s">
        <v>19</v>
      </c>
      <c r="N225" s="228" t="s">
        <v>45</v>
      </c>
      <c r="O225" s="81"/>
      <c r="P225" s="210">
        <f>O225*H225</f>
        <v>0</v>
      </c>
      <c r="Q225" s="210">
        <v>0.00038999999999999999</v>
      </c>
      <c r="R225" s="210">
        <f>Q225*H225</f>
        <v>0.019109999999999999</v>
      </c>
      <c r="S225" s="210">
        <v>0</v>
      </c>
      <c r="T225" s="211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2" t="s">
        <v>443</v>
      </c>
      <c r="AT225" s="212" t="s">
        <v>232</v>
      </c>
      <c r="AU225" s="212" t="s">
        <v>84</v>
      </c>
      <c r="AY225" s="14" t="s">
        <v>164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4" t="s">
        <v>82</v>
      </c>
      <c r="BK225" s="213">
        <f>ROUND(I225*H225,2)</f>
        <v>0</v>
      </c>
      <c r="BL225" s="14" t="s">
        <v>292</v>
      </c>
      <c r="BM225" s="212" t="s">
        <v>1816</v>
      </c>
    </row>
    <row r="226" s="2" customFormat="1" ht="16.5" customHeight="1">
      <c r="A226" s="35"/>
      <c r="B226" s="36"/>
      <c r="C226" s="201" t="s">
        <v>1817</v>
      </c>
      <c r="D226" s="201" t="s">
        <v>167</v>
      </c>
      <c r="E226" s="202" t="s">
        <v>1818</v>
      </c>
      <c r="F226" s="203" t="s">
        <v>1819</v>
      </c>
      <c r="G226" s="204" t="s">
        <v>780</v>
      </c>
      <c r="H226" s="205">
        <v>3</v>
      </c>
      <c r="I226" s="206"/>
      <c r="J226" s="207">
        <f>ROUND(I226*H226,2)</f>
        <v>0</v>
      </c>
      <c r="K226" s="203" t="s">
        <v>19</v>
      </c>
      <c r="L226" s="41"/>
      <c r="M226" s="208" t="s">
        <v>19</v>
      </c>
      <c r="N226" s="209" t="s">
        <v>45</v>
      </c>
      <c r="O226" s="81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2" t="s">
        <v>292</v>
      </c>
      <c r="AT226" s="212" t="s">
        <v>167</v>
      </c>
      <c r="AU226" s="212" t="s">
        <v>84</v>
      </c>
      <c r="AY226" s="14" t="s">
        <v>164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4" t="s">
        <v>82</v>
      </c>
      <c r="BK226" s="213">
        <f>ROUND(I226*H226,2)</f>
        <v>0</v>
      </c>
      <c r="BL226" s="14" t="s">
        <v>292</v>
      </c>
      <c r="BM226" s="212" t="s">
        <v>1820</v>
      </c>
    </row>
    <row r="227" s="2" customFormat="1" ht="16.5" customHeight="1">
      <c r="A227" s="35"/>
      <c r="B227" s="36"/>
      <c r="C227" s="201" t="s">
        <v>1821</v>
      </c>
      <c r="D227" s="201" t="s">
        <v>167</v>
      </c>
      <c r="E227" s="202" t="s">
        <v>1822</v>
      </c>
      <c r="F227" s="203" t="s">
        <v>1823</v>
      </c>
      <c r="G227" s="204" t="s">
        <v>439</v>
      </c>
      <c r="H227" s="205">
        <v>11</v>
      </c>
      <c r="I227" s="206"/>
      <c r="J227" s="207">
        <f>ROUND(I227*H227,2)</f>
        <v>0</v>
      </c>
      <c r="K227" s="203" t="s">
        <v>19</v>
      </c>
      <c r="L227" s="41"/>
      <c r="M227" s="208" t="s">
        <v>19</v>
      </c>
      <c r="N227" s="209" t="s">
        <v>45</v>
      </c>
      <c r="O227" s="81"/>
      <c r="P227" s="210">
        <f>O227*H227</f>
        <v>0</v>
      </c>
      <c r="Q227" s="210">
        <v>0.00075000000000000002</v>
      </c>
      <c r="R227" s="210">
        <f>Q227*H227</f>
        <v>0.0082500000000000004</v>
      </c>
      <c r="S227" s="210">
        <v>0</v>
      </c>
      <c r="T227" s="21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2" t="s">
        <v>292</v>
      </c>
      <c r="AT227" s="212" t="s">
        <v>167</v>
      </c>
      <c r="AU227" s="212" t="s">
        <v>84</v>
      </c>
      <c r="AY227" s="14" t="s">
        <v>164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4" t="s">
        <v>82</v>
      </c>
      <c r="BK227" s="213">
        <f>ROUND(I227*H227,2)</f>
        <v>0</v>
      </c>
      <c r="BL227" s="14" t="s">
        <v>292</v>
      </c>
      <c r="BM227" s="212" t="s">
        <v>1824</v>
      </c>
    </row>
    <row r="228" s="2" customFormat="1" ht="16.5" customHeight="1">
      <c r="A228" s="35"/>
      <c r="B228" s="36"/>
      <c r="C228" s="201" t="s">
        <v>1825</v>
      </c>
      <c r="D228" s="201" t="s">
        <v>167</v>
      </c>
      <c r="E228" s="202" t="s">
        <v>1826</v>
      </c>
      <c r="F228" s="203" t="s">
        <v>1827</v>
      </c>
      <c r="G228" s="204" t="s">
        <v>439</v>
      </c>
      <c r="H228" s="205">
        <v>11</v>
      </c>
      <c r="I228" s="206"/>
      <c r="J228" s="207">
        <f>ROUND(I228*H228,2)</f>
        <v>0</v>
      </c>
      <c r="K228" s="203" t="s">
        <v>19</v>
      </c>
      <c r="L228" s="41"/>
      <c r="M228" s="208" t="s">
        <v>19</v>
      </c>
      <c r="N228" s="209" t="s">
        <v>45</v>
      </c>
      <c r="O228" s="81"/>
      <c r="P228" s="210">
        <f>O228*H228</f>
        <v>0</v>
      </c>
      <c r="Q228" s="210">
        <v>0.00072999999999999996</v>
      </c>
      <c r="R228" s="210">
        <f>Q228*H228</f>
        <v>0.0080299999999999989</v>
      </c>
      <c r="S228" s="210">
        <v>0</v>
      </c>
      <c r="T228" s="21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2" t="s">
        <v>292</v>
      </c>
      <c r="AT228" s="212" t="s">
        <v>167</v>
      </c>
      <c r="AU228" s="212" t="s">
        <v>84</v>
      </c>
      <c r="AY228" s="14" t="s">
        <v>164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14" t="s">
        <v>82</v>
      </c>
      <c r="BK228" s="213">
        <f>ROUND(I228*H228,2)</f>
        <v>0</v>
      </c>
      <c r="BL228" s="14" t="s">
        <v>292</v>
      </c>
      <c r="BM228" s="212" t="s">
        <v>1828</v>
      </c>
    </row>
    <row r="229" s="2" customFormat="1" ht="16.5" customHeight="1">
      <c r="A229" s="35"/>
      <c r="B229" s="36"/>
      <c r="C229" s="219" t="s">
        <v>1829</v>
      </c>
      <c r="D229" s="219" t="s">
        <v>232</v>
      </c>
      <c r="E229" s="220" t="s">
        <v>1830</v>
      </c>
      <c r="F229" s="221" t="s">
        <v>1831</v>
      </c>
      <c r="G229" s="222" t="s">
        <v>439</v>
      </c>
      <c r="H229" s="223">
        <v>2</v>
      </c>
      <c r="I229" s="224"/>
      <c r="J229" s="225">
        <f>ROUND(I229*H229,2)</f>
        <v>0</v>
      </c>
      <c r="K229" s="221" t="s">
        <v>19</v>
      </c>
      <c r="L229" s="226"/>
      <c r="M229" s="227" t="s">
        <v>19</v>
      </c>
      <c r="N229" s="228" t="s">
        <v>45</v>
      </c>
      <c r="O229" s="81"/>
      <c r="P229" s="210">
        <f>O229*H229</f>
        <v>0</v>
      </c>
      <c r="Q229" s="210">
        <v>0.00198</v>
      </c>
      <c r="R229" s="210">
        <f>Q229*H229</f>
        <v>0.00396</v>
      </c>
      <c r="S229" s="210">
        <v>0</v>
      </c>
      <c r="T229" s="21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2" t="s">
        <v>443</v>
      </c>
      <c r="AT229" s="212" t="s">
        <v>232</v>
      </c>
      <c r="AU229" s="212" t="s">
        <v>84</v>
      </c>
      <c r="AY229" s="14" t="s">
        <v>164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4" t="s">
        <v>82</v>
      </c>
      <c r="BK229" s="213">
        <f>ROUND(I229*H229,2)</f>
        <v>0</v>
      </c>
      <c r="BL229" s="14" t="s">
        <v>292</v>
      </c>
      <c r="BM229" s="212" t="s">
        <v>1832</v>
      </c>
    </row>
    <row r="230" s="2" customFormat="1" ht="16.5" customHeight="1">
      <c r="A230" s="35"/>
      <c r="B230" s="36"/>
      <c r="C230" s="201" t="s">
        <v>1833</v>
      </c>
      <c r="D230" s="201" t="s">
        <v>167</v>
      </c>
      <c r="E230" s="202" t="s">
        <v>1834</v>
      </c>
      <c r="F230" s="203" t="s">
        <v>1835</v>
      </c>
      <c r="G230" s="204" t="s">
        <v>19</v>
      </c>
      <c r="H230" s="205">
        <v>2</v>
      </c>
      <c r="I230" s="206"/>
      <c r="J230" s="207">
        <f>ROUND(I230*H230,2)</f>
        <v>0</v>
      </c>
      <c r="K230" s="203" t="s">
        <v>19</v>
      </c>
      <c r="L230" s="41"/>
      <c r="M230" s="208" t="s">
        <v>19</v>
      </c>
      <c r="N230" s="209" t="s">
        <v>45</v>
      </c>
      <c r="O230" s="81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2" t="s">
        <v>292</v>
      </c>
      <c r="AT230" s="212" t="s">
        <v>167</v>
      </c>
      <c r="AU230" s="212" t="s">
        <v>84</v>
      </c>
      <c r="AY230" s="14" t="s">
        <v>164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4" t="s">
        <v>82</v>
      </c>
      <c r="BK230" s="213">
        <f>ROUND(I230*H230,2)</f>
        <v>0</v>
      </c>
      <c r="BL230" s="14" t="s">
        <v>292</v>
      </c>
      <c r="BM230" s="212" t="s">
        <v>1836</v>
      </c>
    </row>
    <row r="231" s="2" customFormat="1" ht="16.5" customHeight="1">
      <c r="A231" s="35"/>
      <c r="B231" s="36"/>
      <c r="C231" s="219" t="s">
        <v>1837</v>
      </c>
      <c r="D231" s="219" t="s">
        <v>232</v>
      </c>
      <c r="E231" s="220" t="s">
        <v>1838</v>
      </c>
      <c r="F231" s="221" t="s">
        <v>1839</v>
      </c>
      <c r="G231" s="222" t="s">
        <v>439</v>
      </c>
      <c r="H231" s="223">
        <v>10</v>
      </c>
      <c r="I231" s="224"/>
      <c r="J231" s="225">
        <f>ROUND(I231*H231,2)</f>
        <v>0</v>
      </c>
      <c r="K231" s="221" t="s">
        <v>19</v>
      </c>
      <c r="L231" s="226"/>
      <c r="M231" s="227" t="s">
        <v>19</v>
      </c>
      <c r="N231" s="228" t="s">
        <v>45</v>
      </c>
      <c r="O231" s="81"/>
      <c r="P231" s="210">
        <f>O231*H231</f>
        <v>0</v>
      </c>
      <c r="Q231" s="210">
        <v>0.0016299999999999999</v>
      </c>
      <c r="R231" s="210">
        <f>Q231*H231</f>
        <v>0.016299999999999999</v>
      </c>
      <c r="S231" s="210">
        <v>0</v>
      </c>
      <c r="T231" s="21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2" t="s">
        <v>443</v>
      </c>
      <c r="AT231" s="212" t="s">
        <v>232</v>
      </c>
      <c r="AU231" s="212" t="s">
        <v>84</v>
      </c>
      <c r="AY231" s="14" t="s">
        <v>164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4" t="s">
        <v>82</v>
      </c>
      <c r="BK231" s="213">
        <f>ROUND(I231*H231,2)</f>
        <v>0</v>
      </c>
      <c r="BL231" s="14" t="s">
        <v>292</v>
      </c>
      <c r="BM231" s="212" t="s">
        <v>1840</v>
      </c>
    </row>
    <row r="232" s="2" customFormat="1" ht="16.5" customHeight="1">
      <c r="A232" s="35"/>
      <c r="B232" s="36"/>
      <c r="C232" s="219" t="s">
        <v>1841</v>
      </c>
      <c r="D232" s="219" t="s">
        <v>232</v>
      </c>
      <c r="E232" s="220" t="s">
        <v>1842</v>
      </c>
      <c r="F232" s="221" t="s">
        <v>1843</v>
      </c>
      <c r="G232" s="222" t="s">
        <v>439</v>
      </c>
      <c r="H232" s="223">
        <v>10</v>
      </c>
      <c r="I232" s="224"/>
      <c r="J232" s="225">
        <f>ROUND(I232*H232,2)</f>
        <v>0</v>
      </c>
      <c r="K232" s="221" t="s">
        <v>19</v>
      </c>
      <c r="L232" s="226"/>
      <c r="M232" s="227" t="s">
        <v>19</v>
      </c>
      <c r="N232" s="228" t="s">
        <v>45</v>
      </c>
      <c r="O232" s="81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2" t="s">
        <v>443</v>
      </c>
      <c r="AT232" s="212" t="s">
        <v>232</v>
      </c>
      <c r="AU232" s="212" t="s">
        <v>84</v>
      </c>
      <c r="AY232" s="14" t="s">
        <v>164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4" t="s">
        <v>82</v>
      </c>
      <c r="BK232" s="213">
        <f>ROUND(I232*H232,2)</f>
        <v>0</v>
      </c>
      <c r="BL232" s="14" t="s">
        <v>292</v>
      </c>
      <c r="BM232" s="212" t="s">
        <v>1844</v>
      </c>
    </row>
    <row r="233" s="2" customFormat="1" ht="16.5" customHeight="1">
      <c r="A233" s="35"/>
      <c r="B233" s="36"/>
      <c r="C233" s="201" t="s">
        <v>1845</v>
      </c>
      <c r="D233" s="201" t="s">
        <v>167</v>
      </c>
      <c r="E233" s="202" t="s">
        <v>1846</v>
      </c>
      <c r="F233" s="203" t="s">
        <v>1847</v>
      </c>
      <c r="G233" s="204" t="s">
        <v>439</v>
      </c>
      <c r="H233" s="205">
        <v>2</v>
      </c>
      <c r="I233" s="206"/>
      <c r="J233" s="207">
        <f>ROUND(I233*H233,2)</f>
        <v>0</v>
      </c>
      <c r="K233" s="203" t="s">
        <v>19</v>
      </c>
      <c r="L233" s="41"/>
      <c r="M233" s="208" t="s">
        <v>19</v>
      </c>
      <c r="N233" s="209" t="s">
        <v>45</v>
      </c>
      <c r="O233" s="81"/>
      <c r="P233" s="210">
        <f>O233*H233</f>
        <v>0</v>
      </c>
      <c r="Q233" s="210">
        <v>9.0000000000000006E-05</v>
      </c>
      <c r="R233" s="210">
        <f>Q233*H233</f>
        <v>0.00018000000000000001</v>
      </c>
      <c r="S233" s="210">
        <v>0</v>
      </c>
      <c r="T233" s="211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2" t="s">
        <v>292</v>
      </c>
      <c r="AT233" s="212" t="s">
        <v>167</v>
      </c>
      <c r="AU233" s="212" t="s">
        <v>84</v>
      </c>
      <c r="AY233" s="14" t="s">
        <v>164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14" t="s">
        <v>82</v>
      </c>
      <c r="BK233" s="213">
        <f>ROUND(I233*H233,2)</f>
        <v>0</v>
      </c>
      <c r="BL233" s="14" t="s">
        <v>292</v>
      </c>
      <c r="BM233" s="212" t="s">
        <v>1848</v>
      </c>
    </row>
    <row r="234" s="2" customFormat="1" ht="16.5" customHeight="1">
      <c r="A234" s="35"/>
      <c r="B234" s="36"/>
      <c r="C234" s="219" t="s">
        <v>1849</v>
      </c>
      <c r="D234" s="219" t="s">
        <v>232</v>
      </c>
      <c r="E234" s="220" t="s">
        <v>1850</v>
      </c>
      <c r="F234" s="221" t="s">
        <v>1851</v>
      </c>
      <c r="G234" s="222" t="s">
        <v>439</v>
      </c>
      <c r="H234" s="223">
        <v>2</v>
      </c>
      <c r="I234" s="224"/>
      <c r="J234" s="225">
        <f>ROUND(I234*H234,2)</f>
        <v>0</v>
      </c>
      <c r="K234" s="221" t="s">
        <v>19</v>
      </c>
      <c r="L234" s="226"/>
      <c r="M234" s="227" t="s">
        <v>19</v>
      </c>
      <c r="N234" s="228" t="s">
        <v>45</v>
      </c>
      <c r="O234" s="81"/>
      <c r="P234" s="210">
        <f>O234*H234</f>
        <v>0</v>
      </c>
      <c r="Q234" s="210">
        <v>0.00048999999999999998</v>
      </c>
      <c r="R234" s="210">
        <f>Q234*H234</f>
        <v>0.00097999999999999997</v>
      </c>
      <c r="S234" s="210">
        <v>0</v>
      </c>
      <c r="T234" s="21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2" t="s">
        <v>443</v>
      </c>
      <c r="AT234" s="212" t="s">
        <v>232</v>
      </c>
      <c r="AU234" s="212" t="s">
        <v>84</v>
      </c>
      <c r="AY234" s="14" t="s">
        <v>164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4" t="s">
        <v>82</v>
      </c>
      <c r="BK234" s="213">
        <f>ROUND(I234*H234,2)</f>
        <v>0</v>
      </c>
      <c r="BL234" s="14" t="s">
        <v>292</v>
      </c>
      <c r="BM234" s="212" t="s">
        <v>1852</v>
      </c>
    </row>
    <row r="235" s="2" customFormat="1" ht="16.5" customHeight="1">
      <c r="A235" s="35"/>
      <c r="B235" s="36"/>
      <c r="C235" s="201" t="s">
        <v>1853</v>
      </c>
      <c r="D235" s="201" t="s">
        <v>167</v>
      </c>
      <c r="E235" s="202" t="s">
        <v>1854</v>
      </c>
      <c r="F235" s="203" t="s">
        <v>1855</v>
      </c>
      <c r="G235" s="204" t="s">
        <v>439</v>
      </c>
      <c r="H235" s="205">
        <v>1</v>
      </c>
      <c r="I235" s="206"/>
      <c r="J235" s="207">
        <f>ROUND(I235*H235,2)</f>
        <v>0</v>
      </c>
      <c r="K235" s="203" t="s">
        <v>19</v>
      </c>
      <c r="L235" s="41"/>
      <c r="M235" s="208" t="s">
        <v>19</v>
      </c>
      <c r="N235" s="209" t="s">
        <v>45</v>
      </c>
      <c r="O235" s="81"/>
      <c r="P235" s="210">
        <f>O235*H235</f>
        <v>0</v>
      </c>
      <c r="Q235" s="210">
        <v>0.00027999999999999998</v>
      </c>
      <c r="R235" s="210">
        <f>Q235*H235</f>
        <v>0.00027999999999999998</v>
      </c>
      <c r="S235" s="210">
        <v>0</v>
      </c>
      <c r="T235" s="211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2" t="s">
        <v>292</v>
      </c>
      <c r="AT235" s="212" t="s">
        <v>167</v>
      </c>
      <c r="AU235" s="212" t="s">
        <v>84</v>
      </c>
      <c r="AY235" s="14" t="s">
        <v>164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4" t="s">
        <v>82</v>
      </c>
      <c r="BK235" s="213">
        <f>ROUND(I235*H235,2)</f>
        <v>0</v>
      </c>
      <c r="BL235" s="14" t="s">
        <v>292</v>
      </c>
      <c r="BM235" s="212" t="s">
        <v>1856</v>
      </c>
    </row>
    <row r="236" s="2" customFormat="1" ht="16.5" customHeight="1">
      <c r="A236" s="35"/>
      <c r="B236" s="36"/>
      <c r="C236" s="219" t="s">
        <v>1857</v>
      </c>
      <c r="D236" s="219" t="s">
        <v>232</v>
      </c>
      <c r="E236" s="220" t="s">
        <v>1858</v>
      </c>
      <c r="F236" s="221" t="s">
        <v>1859</v>
      </c>
      <c r="G236" s="222" t="s">
        <v>439</v>
      </c>
      <c r="H236" s="223">
        <v>14</v>
      </c>
      <c r="I236" s="224"/>
      <c r="J236" s="225">
        <f>ROUND(I236*H236,2)</f>
        <v>0</v>
      </c>
      <c r="K236" s="221" t="s">
        <v>19</v>
      </c>
      <c r="L236" s="226"/>
      <c r="M236" s="227" t="s">
        <v>19</v>
      </c>
      <c r="N236" s="228" t="s">
        <v>45</v>
      </c>
      <c r="O236" s="81"/>
      <c r="P236" s="210">
        <f>O236*H236</f>
        <v>0</v>
      </c>
      <c r="Q236" s="210">
        <v>0.00080000000000000004</v>
      </c>
      <c r="R236" s="210">
        <f>Q236*H236</f>
        <v>0.0112</v>
      </c>
      <c r="S236" s="210">
        <v>0</v>
      </c>
      <c r="T236" s="21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2" t="s">
        <v>443</v>
      </c>
      <c r="AT236" s="212" t="s">
        <v>232</v>
      </c>
      <c r="AU236" s="212" t="s">
        <v>84</v>
      </c>
      <c r="AY236" s="14" t="s">
        <v>164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14" t="s">
        <v>82</v>
      </c>
      <c r="BK236" s="213">
        <f>ROUND(I236*H236,2)</f>
        <v>0</v>
      </c>
      <c r="BL236" s="14" t="s">
        <v>292</v>
      </c>
      <c r="BM236" s="212" t="s">
        <v>1860</v>
      </c>
    </row>
    <row r="237" s="2" customFormat="1" ht="16.5" customHeight="1">
      <c r="A237" s="35"/>
      <c r="B237" s="36"/>
      <c r="C237" s="219" t="s">
        <v>1861</v>
      </c>
      <c r="D237" s="219" t="s">
        <v>232</v>
      </c>
      <c r="E237" s="220" t="s">
        <v>1862</v>
      </c>
      <c r="F237" s="221" t="s">
        <v>1863</v>
      </c>
      <c r="G237" s="222" t="s">
        <v>439</v>
      </c>
      <c r="H237" s="223">
        <v>1</v>
      </c>
      <c r="I237" s="224"/>
      <c r="J237" s="225">
        <f>ROUND(I237*H237,2)</f>
        <v>0</v>
      </c>
      <c r="K237" s="221" t="s">
        <v>171</v>
      </c>
      <c r="L237" s="226"/>
      <c r="M237" s="227" t="s">
        <v>19</v>
      </c>
      <c r="N237" s="228" t="s">
        <v>45</v>
      </c>
      <c r="O237" s="81"/>
      <c r="P237" s="210">
        <f>O237*H237</f>
        <v>0</v>
      </c>
      <c r="Q237" s="210">
        <v>0.034500000000000003</v>
      </c>
      <c r="R237" s="210">
        <f>Q237*H237</f>
        <v>0.034500000000000003</v>
      </c>
      <c r="S237" s="210">
        <v>0</v>
      </c>
      <c r="T237" s="21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2" t="s">
        <v>443</v>
      </c>
      <c r="AT237" s="212" t="s">
        <v>232</v>
      </c>
      <c r="AU237" s="212" t="s">
        <v>84</v>
      </c>
      <c r="AY237" s="14" t="s">
        <v>164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4" t="s">
        <v>82</v>
      </c>
      <c r="BK237" s="213">
        <f>ROUND(I237*H237,2)</f>
        <v>0</v>
      </c>
      <c r="BL237" s="14" t="s">
        <v>292</v>
      </c>
      <c r="BM237" s="212" t="s">
        <v>1864</v>
      </c>
    </row>
    <row r="238" s="2" customFormat="1" ht="16.5" customHeight="1">
      <c r="A238" s="35"/>
      <c r="B238" s="36"/>
      <c r="C238" s="219" t="s">
        <v>1865</v>
      </c>
      <c r="D238" s="219" t="s">
        <v>232</v>
      </c>
      <c r="E238" s="220" t="s">
        <v>1866</v>
      </c>
      <c r="F238" s="221" t="s">
        <v>1867</v>
      </c>
      <c r="G238" s="222" t="s">
        <v>439</v>
      </c>
      <c r="H238" s="223">
        <v>1</v>
      </c>
      <c r="I238" s="224"/>
      <c r="J238" s="225">
        <f>ROUND(I238*H238,2)</f>
        <v>0</v>
      </c>
      <c r="K238" s="221" t="s">
        <v>19</v>
      </c>
      <c r="L238" s="226"/>
      <c r="M238" s="227" t="s">
        <v>19</v>
      </c>
      <c r="N238" s="228" t="s">
        <v>45</v>
      </c>
      <c r="O238" s="81"/>
      <c r="P238" s="210">
        <f>O238*H238</f>
        <v>0</v>
      </c>
      <c r="Q238" s="210">
        <v>0.044429999999999997</v>
      </c>
      <c r="R238" s="210">
        <f>Q238*H238</f>
        <v>0.044429999999999997</v>
      </c>
      <c r="S238" s="210">
        <v>0</v>
      </c>
      <c r="T238" s="211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2" t="s">
        <v>443</v>
      </c>
      <c r="AT238" s="212" t="s">
        <v>232</v>
      </c>
      <c r="AU238" s="212" t="s">
        <v>84</v>
      </c>
      <c r="AY238" s="14" t="s">
        <v>164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4" t="s">
        <v>82</v>
      </c>
      <c r="BK238" s="213">
        <f>ROUND(I238*H238,2)</f>
        <v>0</v>
      </c>
      <c r="BL238" s="14" t="s">
        <v>292</v>
      </c>
      <c r="BM238" s="212" t="s">
        <v>1868</v>
      </c>
    </row>
    <row r="239" s="2" customFormat="1" ht="16.5" customHeight="1">
      <c r="A239" s="35"/>
      <c r="B239" s="36"/>
      <c r="C239" s="219" t="s">
        <v>1685</v>
      </c>
      <c r="D239" s="219" t="s">
        <v>232</v>
      </c>
      <c r="E239" s="220" t="s">
        <v>1869</v>
      </c>
      <c r="F239" s="221" t="s">
        <v>1870</v>
      </c>
      <c r="G239" s="222" t="s">
        <v>439</v>
      </c>
      <c r="H239" s="223">
        <v>1</v>
      </c>
      <c r="I239" s="224"/>
      <c r="J239" s="225">
        <f>ROUND(I239*H239,2)</f>
        <v>0</v>
      </c>
      <c r="K239" s="221" t="s">
        <v>19</v>
      </c>
      <c r="L239" s="226"/>
      <c r="M239" s="227" t="s">
        <v>19</v>
      </c>
      <c r="N239" s="228" t="s">
        <v>45</v>
      </c>
      <c r="O239" s="81"/>
      <c r="P239" s="210">
        <f>O239*H239</f>
        <v>0</v>
      </c>
      <c r="Q239" s="210">
        <v>0.071440000000000004</v>
      </c>
      <c r="R239" s="210">
        <f>Q239*H239</f>
        <v>0.071440000000000004</v>
      </c>
      <c r="S239" s="210">
        <v>0</v>
      </c>
      <c r="T239" s="21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2" t="s">
        <v>443</v>
      </c>
      <c r="AT239" s="212" t="s">
        <v>232</v>
      </c>
      <c r="AU239" s="212" t="s">
        <v>84</v>
      </c>
      <c r="AY239" s="14" t="s">
        <v>164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14" t="s">
        <v>82</v>
      </c>
      <c r="BK239" s="213">
        <f>ROUND(I239*H239,2)</f>
        <v>0</v>
      </c>
      <c r="BL239" s="14" t="s">
        <v>292</v>
      </c>
      <c r="BM239" s="212" t="s">
        <v>1871</v>
      </c>
    </row>
    <row r="240" s="2" customFormat="1" ht="21.75" customHeight="1">
      <c r="A240" s="35"/>
      <c r="B240" s="36"/>
      <c r="C240" s="201" t="s">
        <v>1872</v>
      </c>
      <c r="D240" s="201" t="s">
        <v>167</v>
      </c>
      <c r="E240" s="202" t="s">
        <v>1669</v>
      </c>
      <c r="F240" s="203" t="s">
        <v>1670</v>
      </c>
      <c r="G240" s="204" t="s">
        <v>178</v>
      </c>
      <c r="H240" s="205">
        <v>16.379999999999999</v>
      </c>
      <c r="I240" s="206"/>
      <c r="J240" s="207">
        <f>ROUND(I240*H240,2)</f>
        <v>0</v>
      </c>
      <c r="K240" s="203" t="s">
        <v>171</v>
      </c>
      <c r="L240" s="41"/>
      <c r="M240" s="208" t="s">
        <v>19</v>
      </c>
      <c r="N240" s="209" t="s">
        <v>45</v>
      </c>
      <c r="O240" s="81"/>
      <c r="P240" s="210">
        <f>O240*H240</f>
        <v>0</v>
      </c>
      <c r="Q240" s="210">
        <v>1.8907700000000001</v>
      </c>
      <c r="R240" s="210">
        <f>Q240*H240</f>
        <v>30.970812599999999</v>
      </c>
      <c r="S240" s="210">
        <v>0</v>
      </c>
      <c r="T240" s="21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2" t="s">
        <v>292</v>
      </c>
      <c r="AT240" s="212" t="s">
        <v>167</v>
      </c>
      <c r="AU240" s="212" t="s">
        <v>84</v>
      </c>
      <c r="AY240" s="14" t="s">
        <v>164</v>
      </c>
      <c r="BE240" s="213">
        <f>IF(N240="základní",J240,0)</f>
        <v>0</v>
      </c>
      <c r="BF240" s="213">
        <f>IF(N240="snížená",J240,0)</f>
        <v>0</v>
      </c>
      <c r="BG240" s="213">
        <f>IF(N240="zákl. přenesená",J240,0)</f>
        <v>0</v>
      </c>
      <c r="BH240" s="213">
        <f>IF(N240="sníž. přenesená",J240,0)</f>
        <v>0</v>
      </c>
      <c r="BI240" s="213">
        <f>IF(N240="nulová",J240,0)</f>
        <v>0</v>
      </c>
      <c r="BJ240" s="14" t="s">
        <v>82</v>
      </c>
      <c r="BK240" s="213">
        <f>ROUND(I240*H240,2)</f>
        <v>0</v>
      </c>
      <c r="BL240" s="14" t="s">
        <v>292</v>
      </c>
      <c r="BM240" s="212" t="s">
        <v>1873</v>
      </c>
    </row>
    <row r="241" s="2" customFormat="1">
      <c r="A241" s="35"/>
      <c r="B241" s="36"/>
      <c r="C241" s="37"/>
      <c r="D241" s="214" t="s">
        <v>174</v>
      </c>
      <c r="E241" s="37"/>
      <c r="F241" s="215" t="s">
        <v>1672</v>
      </c>
      <c r="G241" s="37"/>
      <c r="H241" s="37"/>
      <c r="I241" s="216"/>
      <c r="J241" s="37"/>
      <c r="K241" s="37"/>
      <c r="L241" s="41"/>
      <c r="M241" s="217"/>
      <c r="N241" s="218"/>
      <c r="O241" s="81"/>
      <c r="P241" s="81"/>
      <c r="Q241" s="81"/>
      <c r="R241" s="81"/>
      <c r="S241" s="81"/>
      <c r="T241" s="82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174</v>
      </c>
      <c r="AU241" s="14" t="s">
        <v>84</v>
      </c>
    </row>
    <row r="242" s="2" customFormat="1" ht="33" customHeight="1">
      <c r="A242" s="35"/>
      <c r="B242" s="36"/>
      <c r="C242" s="201" t="s">
        <v>1874</v>
      </c>
      <c r="D242" s="201" t="s">
        <v>167</v>
      </c>
      <c r="E242" s="202" t="s">
        <v>1875</v>
      </c>
      <c r="F242" s="203" t="s">
        <v>1876</v>
      </c>
      <c r="G242" s="204" t="s">
        <v>178</v>
      </c>
      <c r="H242" s="205">
        <v>178.22</v>
      </c>
      <c r="I242" s="206"/>
      <c r="J242" s="207">
        <f>ROUND(I242*H242,2)</f>
        <v>0</v>
      </c>
      <c r="K242" s="203" t="s">
        <v>171</v>
      </c>
      <c r="L242" s="41"/>
      <c r="M242" s="208" t="s">
        <v>19</v>
      </c>
      <c r="N242" s="209" t="s">
        <v>45</v>
      </c>
      <c r="O242" s="81"/>
      <c r="P242" s="210">
        <f>O242*H242</f>
        <v>0</v>
      </c>
      <c r="Q242" s="210">
        <v>0</v>
      </c>
      <c r="R242" s="210">
        <f>Q242*H242</f>
        <v>0</v>
      </c>
      <c r="S242" s="210">
        <v>0</v>
      </c>
      <c r="T242" s="21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2" t="s">
        <v>292</v>
      </c>
      <c r="AT242" s="212" t="s">
        <v>167</v>
      </c>
      <c r="AU242" s="212" t="s">
        <v>84</v>
      </c>
      <c r="AY242" s="14" t="s">
        <v>164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14" t="s">
        <v>82</v>
      </c>
      <c r="BK242" s="213">
        <f>ROUND(I242*H242,2)</f>
        <v>0</v>
      </c>
      <c r="BL242" s="14" t="s">
        <v>292</v>
      </c>
      <c r="BM242" s="212" t="s">
        <v>1877</v>
      </c>
    </row>
    <row r="243" s="2" customFormat="1">
      <c r="A243" s="35"/>
      <c r="B243" s="36"/>
      <c r="C243" s="37"/>
      <c r="D243" s="214" t="s">
        <v>174</v>
      </c>
      <c r="E243" s="37"/>
      <c r="F243" s="215" t="s">
        <v>1878</v>
      </c>
      <c r="G243" s="37"/>
      <c r="H243" s="37"/>
      <c r="I243" s="216"/>
      <c r="J243" s="37"/>
      <c r="K243" s="37"/>
      <c r="L243" s="41"/>
      <c r="M243" s="217"/>
      <c r="N243" s="218"/>
      <c r="O243" s="81"/>
      <c r="P243" s="81"/>
      <c r="Q243" s="81"/>
      <c r="R243" s="81"/>
      <c r="S243" s="81"/>
      <c r="T243" s="82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174</v>
      </c>
      <c r="AU243" s="14" t="s">
        <v>84</v>
      </c>
    </row>
    <row r="244" s="2" customFormat="1" ht="16.5" customHeight="1">
      <c r="A244" s="35"/>
      <c r="B244" s="36"/>
      <c r="C244" s="201" t="s">
        <v>1879</v>
      </c>
      <c r="D244" s="201" t="s">
        <v>167</v>
      </c>
      <c r="E244" s="202" t="s">
        <v>1620</v>
      </c>
      <c r="F244" s="203" t="s">
        <v>1621</v>
      </c>
      <c r="G244" s="204" t="s">
        <v>178</v>
      </c>
      <c r="H244" s="205">
        <v>49.130000000000003</v>
      </c>
      <c r="I244" s="206"/>
      <c r="J244" s="207">
        <f>ROUND(I244*H244,2)</f>
        <v>0</v>
      </c>
      <c r="K244" s="203" t="s">
        <v>19</v>
      </c>
      <c r="L244" s="41"/>
      <c r="M244" s="208" t="s">
        <v>19</v>
      </c>
      <c r="N244" s="209" t="s">
        <v>45</v>
      </c>
      <c r="O244" s="81"/>
      <c r="P244" s="210">
        <f>O244*H244</f>
        <v>0</v>
      </c>
      <c r="Q244" s="210">
        <v>1.6699999999999999</v>
      </c>
      <c r="R244" s="210">
        <f>Q244*H244</f>
        <v>82.0471</v>
      </c>
      <c r="S244" s="210">
        <v>0</v>
      </c>
      <c r="T244" s="21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2" t="s">
        <v>292</v>
      </c>
      <c r="AT244" s="212" t="s">
        <v>167</v>
      </c>
      <c r="AU244" s="212" t="s">
        <v>84</v>
      </c>
      <c r="AY244" s="14" t="s">
        <v>164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4" t="s">
        <v>82</v>
      </c>
      <c r="BK244" s="213">
        <f>ROUND(I244*H244,2)</f>
        <v>0</v>
      </c>
      <c r="BL244" s="14" t="s">
        <v>292</v>
      </c>
      <c r="BM244" s="212" t="s">
        <v>1880</v>
      </c>
    </row>
    <row r="245" s="2" customFormat="1" ht="16.5" customHeight="1">
      <c r="A245" s="35"/>
      <c r="B245" s="36"/>
      <c r="C245" s="201" t="s">
        <v>1451</v>
      </c>
      <c r="D245" s="201" t="s">
        <v>167</v>
      </c>
      <c r="E245" s="202" t="s">
        <v>1881</v>
      </c>
      <c r="F245" s="203" t="s">
        <v>1882</v>
      </c>
      <c r="G245" s="204" t="s">
        <v>219</v>
      </c>
      <c r="H245" s="205">
        <v>54</v>
      </c>
      <c r="I245" s="206"/>
      <c r="J245" s="207">
        <f>ROUND(I245*H245,2)</f>
        <v>0</v>
      </c>
      <c r="K245" s="203" t="s">
        <v>171</v>
      </c>
      <c r="L245" s="41"/>
      <c r="M245" s="208" t="s">
        <v>19</v>
      </c>
      <c r="N245" s="209" t="s">
        <v>45</v>
      </c>
      <c r="O245" s="81"/>
      <c r="P245" s="210">
        <f>O245*H245</f>
        <v>0</v>
      </c>
      <c r="Q245" s="210">
        <v>0.00019536</v>
      </c>
      <c r="R245" s="210">
        <f>Q245*H245</f>
        <v>0.01054944</v>
      </c>
      <c r="S245" s="210">
        <v>0</v>
      </c>
      <c r="T245" s="21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2" t="s">
        <v>292</v>
      </c>
      <c r="AT245" s="212" t="s">
        <v>167</v>
      </c>
      <c r="AU245" s="212" t="s">
        <v>84</v>
      </c>
      <c r="AY245" s="14" t="s">
        <v>164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4" t="s">
        <v>82</v>
      </c>
      <c r="BK245" s="213">
        <f>ROUND(I245*H245,2)</f>
        <v>0</v>
      </c>
      <c r="BL245" s="14" t="s">
        <v>292</v>
      </c>
      <c r="BM245" s="212" t="s">
        <v>1883</v>
      </c>
    </row>
    <row r="246" s="2" customFormat="1">
      <c r="A246" s="35"/>
      <c r="B246" s="36"/>
      <c r="C246" s="37"/>
      <c r="D246" s="214" t="s">
        <v>174</v>
      </c>
      <c r="E246" s="37"/>
      <c r="F246" s="215" t="s">
        <v>1884</v>
      </c>
      <c r="G246" s="37"/>
      <c r="H246" s="37"/>
      <c r="I246" s="216"/>
      <c r="J246" s="37"/>
      <c r="K246" s="37"/>
      <c r="L246" s="41"/>
      <c r="M246" s="217"/>
      <c r="N246" s="218"/>
      <c r="O246" s="81"/>
      <c r="P246" s="81"/>
      <c r="Q246" s="81"/>
      <c r="R246" s="81"/>
      <c r="S246" s="81"/>
      <c r="T246" s="82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174</v>
      </c>
      <c r="AU246" s="14" t="s">
        <v>84</v>
      </c>
    </row>
    <row r="247" s="2" customFormat="1" ht="16.5" customHeight="1">
      <c r="A247" s="35"/>
      <c r="B247" s="36"/>
      <c r="C247" s="201" t="s">
        <v>614</v>
      </c>
      <c r="D247" s="201" t="s">
        <v>167</v>
      </c>
      <c r="E247" s="202" t="s">
        <v>1885</v>
      </c>
      <c r="F247" s="203" t="s">
        <v>1886</v>
      </c>
      <c r="G247" s="204" t="s">
        <v>219</v>
      </c>
      <c r="H247" s="205">
        <v>608</v>
      </c>
      <c r="I247" s="206"/>
      <c r="J247" s="207">
        <f>ROUND(I247*H247,2)</f>
        <v>0</v>
      </c>
      <c r="K247" s="203" t="s">
        <v>19</v>
      </c>
      <c r="L247" s="41"/>
      <c r="M247" s="208" t="s">
        <v>19</v>
      </c>
      <c r="N247" s="209" t="s">
        <v>45</v>
      </c>
      <c r="O247" s="81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2" t="s">
        <v>292</v>
      </c>
      <c r="AT247" s="212" t="s">
        <v>167</v>
      </c>
      <c r="AU247" s="212" t="s">
        <v>84</v>
      </c>
      <c r="AY247" s="14" t="s">
        <v>164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4" t="s">
        <v>82</v>
      </c>
      <c r="BK247" s="213">
        <f>ROUND(I247*H247,2)</f>
        <v>0</v>
      </c>
      <c r="BL247" s="14" t="s">
        <v>292</v>
      </c>
      <c r="BM247" s="212" t="s">
        <v>1887</v>
      </c>
    </row>
    <row r="248" s="2" customFormat="1" ht="16.5" customHeight="1">
      <c r="A248" s="35"/>
      <c r="B248" s="36"/>
      <c r="C248" s="201" t="s">
        <v>973</v>
      </c>
      <c r="D248" s="201" t="s">
        <v>167</v>
      </c>
      <c r="E248" s="202" t="s">
        <v>1888</v>
      </c>
      <c r="F248" s="203" t="s">
        <v>1889</v>
      </c>
      <c r="G248" s="204" t="s">
        <v>1890</v>
      </c>
      <c r="H248" s="205">
        <v>3</v>
      </c>
      <c r="I248" s="206"/>
      <c r="J248" s="207">
        <f>ROUND(I248*H248,2)</f>
        <v>0</v>
      </c>
      <c r="K248" s="203" t="s">
        <v>19</v>
      </c>
      <c r="L248" s="41"/>
      <c r="M248" s="208" t="s">
        <v>19</v>
      </c>
      <c r="N248" s="209" t="s">
        <v>45</v>
      </c>
      <c r="O248" s="81"/>
      <c r="P248" s="210">
        <f>O248*H248</f>
        <v>0</v>
      </c>
      <c r="Q248" s="210">
        <v>0.00011</v>
      </c>
      <c r="R248" s="210">
        <f>Q248*H248</f>
        <v>0.00033</v>
      </c>
      <c r="S248" s="210">
        <v>0</v>
      </c>
      <c r="T248" s="21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2" t="s">
        <v>292</v>
      </c>
      <c r="AT248" s="212" t="s">
        <v>167</v>
      </c>
      <c r="AU248" s="212" t="s">
        <v>84</v>
      </c>
      <c r="AY248" s="14" t="s">
        <v>164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4" t="s">
        <v>82</v>
      </c>
      <c r="BK248" s="213">
        <f>ROUND(I248*H248,2)</f>
        <v>0</v>
      </c>
      <c r="BL248" s="14" t="s">
        <v>292</v>
      </c>
      <c r="BM248" s="212" t="s">
        <v>1891</v>
      </c>
    </row>
    <row r="249" s="12" customFormat="1" ht="22.8" customHeight="1">
      <c r="A249" s="12"/>
      <c r="B249" s="185"/>
      <c r="C249" s="186"/>
      <c r="D249" s="187" t="s">
        <v>73</v>
      </c>
      <c r="E249" s="199" t="s">
        <v>1892</v>
      </c>
      <c r="F249" s="199" t="s">
        <v>1893</v>
      </c>
      <c r="G249" s="186"/>
      <c r="H249" s="186"/>
      <c r="I249" s="189"/>
      <c r="J249" s="200">
        <f>BK249</f>
        <v>0</v>
      </c>
      <c r="K249" s="186"/>
      <c r="L249" s="191"/>
      <c r="M249" s="192"/>
      <c r="N249" s="193"/>
      <c r="O249" s="193"/>
      <c r="P249" s="194">
        <f>SUM(P250:P322)</f>
        <v>0</v>
      </c>
      <c r="Q249" s="193"/>
      <c r="R249" s="194">
        <f>SUM(R250:R322)</f>
        <v>1.4300423555999997</v>
      </c>
      <c r="S249" s="193"/>
      <c r="T249" s="195">
        <f>SUM(T250:T322)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6" t="s">
        <v>84</v>
      </c>
      <c r="AT249" s="197" t="s">
        <v>73</v>
      </c>
      <c r="AU249" s="197" t="s">
        <v>82</v>
      </c>
      <c r="AY249" s="196" t="s">
        <v>164</v>
      </c>
      <c r="BK249" s="198">
        <f>SUM(BK250:BK322)</f>
        <v>0</v>
      </c>
    </row>
    <row r="250" s="2" customFormat="1" ht="16.5" customHeight="1">
      <c r="A250" s="35"/>
      <c r="B250" s="36"/>
      <c r="C250" s="201" t="s">
        <v>1894</v>
      </c>
      <c r="D250" s="201" t="s">
        <v>167</v>
      </c>
      <c r="E250" s="202" t="s">
        <v>1895</v>
      </c>
      <c r="F250" s="203" t="s">
        <v>1896</v>
      </c>
      <c r="G250" s="204" t="s">
        <v>219</v>
      </c>
      <c r="H250" s="205">
        <v>169</v>
      </c>
      <c r="I250" s="206"/>
      <c r="J250" s="207">
        <f>ROUND(I250*H250,2)</f>
        <v>0</v>
      </c>
      <c r="K250" s="203" t="s">
        <v>19</v>
      </c>
      <c r="L250" s="41"/>
      <c r="M250" s="208" t="s">
        <v>19</v>
      </c>
      <c r="N250" s="209" t="s">
        <v>45</v>
      </c>
      <c r="O250" s="81"/>
      <c r="P250" s="210">
        <f>O250*H250</f>
        <v>0</v>
      </c>
      <c r="Q250" s="210">
        <v>0.00046999999999999999</v>
      </c>
      <c r="R250" s="210">
        <f>Q250*H250</f>
        <v>0.079430000000000001</v>
      </c>
      <c r="S250" s="210">
        <v>0</v>
      </c>
      <c r="T250" s="21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2" t="s">
        <v>292</v>
      </c>
      <c r="AT250" s="212" t="s">
        <v>167</v>
      </c>
      <c r="AU250" s="212" t="s">
        <v>84</v>
      </c>
      <c r="AY250" s="14" t="s">
        <v>164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14" t="s">
        <v>82</v>
      </c>
      <c r="BK250" s="213">
        <f>ROUND(I250*H250,2)</f>
        <v>0</v>
      </c>
      <c r="BL250" s="14" t="s">
        <v>292</v>
      </c>
      <c r="BM250" s="212" t="s">
        <v>1897</v>
      </c>
    </row>
    <row r="251" s="2" customFormat="1" ht="16.5" customHeight="1">
      <c r="A251" s="35"/>
      <c r="B251" s="36"/>
      <c r="C251" s="201" t="s">
        <v>1733</v>
      </c>
      <c r="D251" s="201" t="s">
        <v>167</v>
      </c>
      <c r="E251" s="202" t="s">
        <v>1898</v>
      </c>
      <c r="F251" s="203" t="s">
        <v>1899</v>
      </c>
      <c r="G251" s="204" t="s">
        <v>219</v>
      </c>
      <c r="H251" s="205">
        <v>140</v>
      </c>
      <c r="I251" s="206"/>
      <c r="J251" s="207">
        <f>ROUND(I251*H251,2)</f>
        <v>0</v>
      </c>
      <c r="K251" s="203" t="s">
        <v>19</v>
      </c>
      <c r="L251" s="41"/>
      <c r="M251" s="208" t="s">
        <v>19</v>
      </c>
      <c r="N251" s="209" t="s">
        <v>45</v>
      </c>
      <c r="O251" s="81"/>
      <c r="P251" s="210">
        <f>O251*H251</f>
        <v>0</v>
      </c>
      <c r="Q251" s="210">
        <v>0.00058</v>
      </c>
      <c r="R251" s="210">
        <f>Q251*H251</f>
        <v>0.081199999999999994</v>
      </c>
      <c r="S251" s="210">
        <v>0</v>
      </c>
      <c r="T251" s="21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2" t="s">
        <v>292</v>
      </c>
      <c r="AT251" s="212" t="s">
        <v>167</v>
      </c>
      <c r="AU251" s="212" t="s">
        <v>84</v>
      </c>
      <c r="AY251" s="14" t="s">
        <v>164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4" t="s">
        <v>82</v>
      </c>
      <c r="BK251" s="213">
        <f>ROUND(I251*H251,2)</f>
        <v>0</v>
      </c>
      <c r="BL251" s="14" t="s">
        <v>292</v>
      </c>
      <c r="BM251" s="212" t="s">
        <v>1900</v>
      </c>
    </row>
    <row r="252" s="2" customFormat="1" ht="16.5" customHeight="1">
      <c r="A252" s="35"/>
      <c r="B252" s="36"/>
      <c r="C252" s="201" t="s">
        <v>1901</v>
      </c>
      <c r="D252" s="201" t="s">
        <v>167</v>
      </c>
      <c r="E252" s="202" t="s">
        <v>1902</v>
      </c>
      <c r="F252" s="203" t="s">
        <v>1903</v>
      </c>
      <c r="G252" s="204" t="s">
        <v>219</v>
      </c>
      <c r="H252" s="205">
        <v>115</v>
      </c>
      <c r="I252" s="206"/>
      <c r="J252" s="207">
        <f>ROUND(I252*H252,2)</f>
        <v>0</v>
      </c>
      <c r="K252" s="203" t="s">
        <v>19</v>
      </c>
      <c r="L252" s="41"/>
      <c r="M252" s="208" t="s">
        <v>19</v>
      </c>
      <c r="N252" s="209" t="s">
        <v>45</v>
      </c>
      <c r="O252" s="81"/>
      <c r="P252" s="210">
        <f>O252*H252</f>
        <v>0</v>
      </c>
      <c r="Q252" s="210">
        <v>0.00075000000000000002</v>
      </c>
      <c r="R252" s="210">
        <f>Q252*H252</f>
        <v>0.086250000000000007</v>
      </c>
      <c r="S252" s="210">
        <v>0</v>
      </c>
      <c r="T252" s="21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2" t="s">
        <v>292</v>
      </c>
      <c r="AT252" s="212" t="s">
        <v>167</v>
      </c>
      <c r="AU252" s="212" t="s">
        <v>84</v>
      </c>
      <c r="AY252" s="14" t="s">
        <v>164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4" t="s">
        <v>82</v>
      </c>
      <c r="BK252" s="213">
        <f>ROUND(I252*H252,2)</f>
        <v>0</v>
      </c>
      <c r="BL252" s="14" t="s">
        <v>292</v>
      </c>
      <c r="BM252" s="212" t="s">
        <v>1904</v>
      </c>
    </row>
    <row r="253" s="2" customFormat="1" ht="16.5" customHeight="1">
      <c r="A253" s="35"/>
      <c r="B253" s="36"/>
      <c r="C253" s="201" t="s">
        <v>448</v>
      </c>
      <c r="D253" s="201" t="s">
        <v>167</v>
      </c>
      <c r="E253" s="202" t="s">
        <v>1905</v>
      </c>
      <c r="F253" s="203" t="s">
        <v>1906</v>
      </c>
      <c r="G253" s="204" t="s">
        <v>219</v>
      </c>
      <c r="H253" s="205">
        <v>77</v>
      </c>
      <c r="I253" s="206"/>
      <c r="J253" s="207">
        <f>ROUND(I253*H253,2)</f>
        <v>0</v>
      </c>
      <c r="K253" s="203" t="s">
        <v>19</v>
      </c>
      <c r="L253" s="41"/>
      <c r="M253" s="208" t="s">
        <v>19</v>
      </c>
      <c r="N253" s="209" t="s">
        <v>45</v>
      </c>
      <c r="O253" s="81"/>
      <c r="P253" s="210">
        <f>O253*H253</f>
        <v>0</v>
      </c>
      <c r="Q253" s="210">
        <v>0.00075000000000000002</v>
      </c>
      <c r="R253" s="210">
        <f>Q253*H253</f>
        <v>0.057750000000000003</v>
      </c>
      <c r="S253" s="210">
        <v>0</v>
      </c>
      <c r="T253" s="21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2" t="s">
        <v>292</v>
      </c>
      <c r="AT253" s="212" t="s">
        <v>167</v>
      </c>
      <c r="AU253" s="212" t="s">
        <v>84</v>
      </c>
      <c r="AY253" s="14" t="s">
        <v>164</v>
      </c>
      <c r="BE253" s="213">
        <f>IF(N253="základní",J253,0)</f>
        <v>0</v>
      </c>
      <c r="BF253" s="213">
        <f>IF(N253="snížená",J253,0)</f>
        <v>0</v>
      </c>
      <c r="BG253" s="213">
        <f>IF(N253="zákl. přenesená",J253,0)</f>
        <v>0</v>
      </c>
      <c r="BH253" s="213">
        <f>IF(N253="sníž. přenesená",J253,0)</f>
        <v>0</v>
      </c>
      <c r="BI253" s="213">
        <f>IF(N253="nulová",J253,0)</f>
        <v>0</v>
      </c>
      <c r="BJ253" s="14" t="s">
        <v>82</v>
      </c>
      <c r="BK253" s="213">
        <f>ROUND(I253*H253,2)</f>
        <v>0</v>
      </c>
      <c r="BL253" s="14" t="s">
        <v>292</v>
      </c>
      <c r="BM253" s="212" t="s">
        <v>1907</v>
      </c>
    </row>
    <row r="254" s="2" customFormat="1" ht="16.5" customHeight="1">
      <c r="A254" s="35"/>
      <c r="B254" s="36"/>
      <c r="C254" s="201" t="s">
        <v>1908</v>
      </c>
      <c r="D254" s="201" t="s">
        <v>167</v>
      </c>
      <c r="E254" s="202" t="s">
        <v>1909</v>
      </c>
      <c r="F254" s="203" t="s">
        <v>1910</v>
      </c>
      <c r="G254" s="204" t="s">
        <v>219</v>
      </c>
      <c r="H254" s="205">
        <v>82</v>
      </c>
      <c r="I254" s="206"/>
      <c r="J254" s="207">
        <f>ROUND(I254*H254,2)</f>
        <v>0</v>
      </c>
      <c r="K254" s="203" t="s">
        <v>19</v>
      </c>
      <c r="L254" s="41"/>
      <c r="M254" s="208" t="s">
        <v>19</v>
      </c>
      <c r="N254" s="209" t="s">
        <v>45</v>
      </c>
      <c r="O254" s="81"/>
      <c r="P254" s="210">
        <f>O254*H254</f>
        <v>0</v>
      </c>
      <c r="Q254" s="210">
        <v>0.00075000000000000002</v>
      </c>
      <c r="R254" s="210">
        <f>Q254*H254</f>
        <v>0.061499999999999999</v>
      </c>
      <c r="S254" s="210">
        <v>0</v>
      </c>
      <c r="T254" s="21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2" t="s">
        <v>292</v>
      </c>
      <c r="AT254" s="212" t="s">
        <v>167</v>
      </c>
      <c r="AU254" s="212" t="s">
        <v>84</v>
      </c>
      <c r="AY254" s="14" t="s">
        <v>164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4" t="s">
        <v>82</v>
      </c>
      <c r="BK254" s="213">
        <f>ROUND(I254*H254,2)</f>
        <v>0</v>
      </c>
      <c r="BL254" s="14" t="s">
        <v>292</v>
      </c>
      <c r="BM254" s="212" t="s">
        <v>1911</v>
      </c>
    </row>
    <row r="255" s="2" customFormat="1" ht="16.5" customHeight="1">
      <c r="A255" s="35"/>
      <c r="B255" s="36"/>
      <c r="C255" s="201" t="s">
        <v>1912</v>
      </c>
      <c r="D255" s="201" t="s">
        <v>167</v>
      </c>
      <c r="E255" s="202" t="s">
        <v>1913</v>
      </c>
      <c r="F255" s="203" t="s">
        <v>1914</v>
      </c>
      <c r="G255" s="204" t="s">
        <v>219</v>
      </c>
      <c r="H255" s="205">
        <v>156</v>
      </c>
      <c r="I255" s="206"/>
      <c r="J255" s="207">
        <f>ROUND(I255*H255,2)</f>
        <v>0</v>
      </c>
      <c r="K255" s="203" t="s">
        <v>19</v>
      </c>
      <c r="L255" s="41"/>
      <c r="M255" s="208" t="s">
        <v>19</v>
      </c>
      <c r="N255" s="209" t="s">
        <v>45</v>
      </c>
      <c r="O255" s="81"/>
      <c r="P255" s="210">
        <f>O255*H255</f>
        <v>0</v>
      </c>
      <c r="Q255" s="210">
        <v>0.0010499999999999999</v>
      </c>
      <c r="R255" s="210">
        <f>Q255*H255</f>
        <v>0.1638</v>
      </c>
      <c r="S255" s="210">
        <v>0</v>
      </c>
      <c r="T255" s="211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2" t="s">
        <v>292</v>
      </c>
      <c r="AT255" s="212" t="s">
        <v>167</v>
      </c>
      <c r="AU255" s="212" t="s">
        <v>84</v>
      </c>
      <c r="AY255" s="14" t="s">
        <v>164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4" t="s">
        <v>82</v>
      </c>
      <c r="BK255" s="213">
        <f>ROUND(I255*H255,2)</f>
        <v>0</v>
      </c>
      <c r="BL255" s="14" t="s">
        <v>292</v>
      </c>
      <c r="BM255" s="212" t="s">
        <v>1915</v>
      </c>
    </row>
    <row r="256" s="2" customFormat="1" ht="16.5" customHeight="1">
      <c r="A256" s="35"/>
      <c r="B256" s="36"/>
      <c r="C256" s="201" t="s">
        <v>1916</v>
      </c>
      <c r="D256" s="201" t="s">
        <v>167</v>
      </c>
      <c r="E256" s="202" t="s">
        <v>1917</v>
      </c>
      <c r="F256" s="203" t="s">
        <v>1918</v>
      </c>
      <c r="G256" s="204" t="s">
        <v>219</v>
      </c>
      <c r="H256" s="205">
        <v>2</v>
      </c>
      <c r="I256" s="206"/>
      <c r="J256" s="207">
        <f>ROUND(I256*H256,2)</f>
        <v>0</v>
      </c>
      <c r="K256" s="203" t="s">
        <v>19</v>
      </c>
      <c r="L256" s="41"/>
      <c r="M256" s="208" t="s">
        <v>19</v>
      </c>
      <c r="N256" s="209" t="s">
        <v>45</v>
      </c>
      <c r="O256" s="81"/>
      <c r="P256" s="210">
        <f>O256*H256</f>
        <v>0</v>
      </c>
      <c r="Q256" s="210">
        <v>0.00166</v>
      </c>
      <c r="R256" s="210">
        <f>Q256*H256</f>
        <v>0.00332</v>
      </c>
      <c r="S256" s="210">
        <v>0</v>
      </c>
      <c r="T256" s="21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2" t="s">
        <v>292</v>
      </c>
      <c r="AT256" s="212" t="s">
        <v>167</v>
      </c>
      <c r="AU256" s="212" t="s">
        <v>84</v>
      </c>
      <c r="AY256" s="14" t="s">
        <v>164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14" t="s">
        <v>82</v>
      </c>
      <c r="BK256" s="213">
        <f>ROUND(I256*H256,2)</f>
        <v>0</v>
      </c>
      <c r="BL256" s="14" t="s">
        <v>292</v>
      </c>
      <c r="BM256" s="212" t="s">
        <v>1919</v>
      </c>
    </row>
    <row r="257" s="2" customFormat="1" ht="16.5" customHeight="1">
      <c r="A257" s="35"/>
      <c r="B257" s="36"/>
      <c r="C257" s="201" t="s">
        <v>1920</v>
      </c>
      <c r="D257" s="201" t="s">
        <v>167</v>
      </c>
      <c r="E257" s="202" t="s">
        <v>1921</v>
      </c>
      <c r="F257" s="203" t="s">
        <v>1922</v>
      </c>
      <c r="G257" s="204" t="s">
        <v>219</v>
      </c>
      <c r="H257" s="205">
        <v>8</v>
      </c>
      <c r="I257" s="206"/>
      <c r="J257" s="207">
        <f>ROUND(I257*H257,2)</f>
        <v>0</v>
      </c>
      <c r="K257" s="203" t="s">
        <v>19</v>
      </c>
      <c r="L257" s="41"/>
      <c r="M257" s="208" t="s">
        <v>19</v>
      </c>
      <c r="N257" s="209" t="s">
        <v>45</v>
      </c>
      <c r="O257" s="81"/>
      <c r="P257" s="210">
        <f>O257*H257</f>
        <v>0</v>
      </c>
      <c r="Q257" s="210">
        <v>0.00198</v>
      </c>
      <c r="R257" s="210">
        <f>Q257*H257</f>
        <v>0.01584</v>
      </c>
      <c r="S257" s="210">
        <v>0</v>
      </c>
      <c r="T257" s="21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2" t="s">
        <v>292</v>
      </c>
      <c r="AT257" s="212" t="s">
        <v>167</v>
      </c>
      <c r="AU257" s="212" t="s">
        <v>84</v>
      </c>
      <c r="AY257" s="14" t="s">
        <v>164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14" t="s">
        <v>82</v>
      </c>
      <c r="BK257" s="213">
        <f>ROUND(I257*H257,2)</f>
        <v>0</v>
      </c>
      <c r="BL257" s="14" t="s">
        <v>292</v>
      </c>
      <c r="BM257" s="212" t="s">
        <v>1923</v>
      </c>
    </row>
    <row r="258" s="2" customFormat="1" ht="16.5" customHeight="1">
      <c r="A258" s="35"/>
      <c r="B258" s="36"/>
      <c r="C258" s="219" t="s">
        <v>1924</v>
      </c>
      <c r="D258" s="219" t="s">
        <v>232</v>
      </c>
      <c r="E258" s="220" t="s">
        <v>1925</v>
      </c>
      <c r="F258" s="221" t="s">
        <v>1926</v>
      </c>
      <c r="G258" s="222" t="s">
        <v>219</v>
      </c>
      <c r="H258" s="223">
        <v>91</v>
      </c>
      <c r="I258" s="224"/>
      <c r="J258" s="225">
        <f>ROUND(I258*H258,2)</f>
        <v>0</v>
      </c>
      <c r="K258" s="221" t="s">
        <v>19</v>
      </c>
      <c r="L258" s="226"/>
      <c r="M258" s="227" t="s">
        <v>19</v>
      </c>
      <c r="N258" s="228" t="s">
        <v>45</v>
      </c>
      <c r="O258" s="81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2" t="s">
        <v>443</v>
      </c>
      <c r="AT258" s="212" t="s">
        <v>232</v>
      </c>
      <c r="AU258" s="212" t="s">
        <v>84</v>
      </c>
      <c r="AY258" s="14" t="s">
        <v>164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4" t="s">
        <v>82</v>
      </c>
      <c r="BK258" s="213">
        <f>ROUND(I258*H258,2)</f>
        <v>0</v>
      </c>
      <c r="BL258" s="14" t="s">
        <v>292</v>
      </c>
      <c r="BM258" s="212" t="s">
        <v>1927</v>
      </c>
    </row>
    <row r="259" s="2" customFormat="1" ht="16.5" customHeight="1">
      <c r="A259" s="35"/>
      <c r="B259" s="36"/>
      <c r="C259" s="219" t="s">
        <v>1928</v>
      </c>
      <c r="D259" s="219" t="s">
        <v>232</v>
      </c>
      <c r="E259" s="220" t="s">
        <v>1929</v>
      </c>
      <c r="F259" s="221" t="s">
        <v>1930</v>
      </c>
      <c r="G259" s="222" t="s">
        <v>219</v>
      </c>
      <c r="H259" s="223">
        <v>43</v>
      </c>
      <c r="I259" s="224"/>
      <c r="J259" s="225">
        <f>ROUND(I259*H259,2)</f>
        <v>0</v>
      </c>
      <c r="K259" s="221" t="s">
        <v>19</v>
      </c>
      <c r="L259" s="226"/>
      <c r="M259" s="227" t="s">
        <v>19</v>
      </c>
      <c r="N259" s="228" t="s">
        <v>45</v>
      </c>
      <c r="O259" s="81"/>
      <c r="P259" s="210">
        <f>O259*H259</f>
        <v>0</v>
      </c>
      <c r="Q259" s="210">
        <v>0</v>
      </c>
      <c r="R259" s="210">
        <f>Q259*H259</f>
        <v>0</v>
      </c>
      <c r="S259" s="210">
        <v>0</v>
      </c>
      <c r="T259" s="21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2" t="s">
        <v>443</v>
      </c>
      <c r="AT259" s="212" t="s">
        <v>232</v>
      </c>
      <c r="AU259" s="212" t="s">
        <v>84</v>
      </c>
      <c r="AY259" s="14" t="s">
        <v>164</v>
      </c>
      <c r="BE259" s="213">
        <f>IF(N259="základní",J259,0)</f>
        <v>0</v>
      </c>
      <c r="BF259" s="213">
        <f>IF(N259="snížená",J259,0)</f>
        <v>0</v>
      </c>
      <c r="BG259" s="213">
        <f>IF(N259="zákl. přenesená",J259,0)</f>
        <v>0</v>
      </c>
      <c r="BH259" s="213">
        <f>IF(N259="sníž. přenesená",J259,0)</f>
        <v>0</v>
      </c>
      <c r="BI259" s="213">
        <f>IF(N259="nulová",J259,0)</f>
        <v>0</v>
      </c>
      <c r="BJ259" s="14" t="s">
        <v>82</v>
      </c>
      <c r="BK259" s="213">
        <f>ROUND(I259*H259,2)</f>
        <v>0</v>
      </c>
      <c r="BL259" s="14" t="s">
        <v>292</v>
      </c>
      <c r="BM259" s="212" t="s">
        <v>1931</v>
      </c>
    </row>
    <row r="260" s="2" customFormat="1" ht="16.5" customHeight="1">
      <c r="A260" s="35"/>
      <c r="B260" s="36"/>
      <c r="C260" s="219" t="s">
        <v>1932</v>
      </c>
      <c r="D260" s="219" t="s">
        <v>232</v>
      </c>
      <c r="E260" s="220" t="s">
        <v>1933</v>
      </c>
      <c r="F260" s="221" t="s">
        <v>1934</v>
      </c>
      <c r="G260" s="222" t="s">
        <v>219</v>
      </c>
      <c r="H260" s="223">
        <v>55</v>
      </c>
      <c r="I260" s="224"/>
      <c r="J260" s="225">
        <f>ROUND(I260*H260,2)</f>
        <v>0</v>
      </c>
      <c r="K260" s="221" t="s">
        <v>171</v>
      </c>
      <c r="L260" s="226"/>
      <c r="M260" s="227" t="s">
        <v>19</v>
      </c>
      <c r="N260" s="228" t="s">
        <v>45</v>
      </c>
      <c r="O260" s="81"/>
      <c r="P260" s="210">
        <f>O260*H260</f>
        <v>0</v>
      </c>
      <c r="Q260" s="210">
        <v>2.0000000000000002E-05</v>
      </c>
      <c r="R260" s="210">
        <f>Q260*H260</f>
        <v>0.0011000000000000001</v>
      </c>
      <c r="S260" s="210">
        <v>0</v>
      </c>
      <c r="T260" s="21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2" t="s">
        <v>443</v>
      </c>
      <c r="AT260" s="212" t="s">
        <v>232</v>
      </c>
      <c r="AU260" s="212" t="s">
        <v>84</v>
      </c>
      <c r="AY260" s="14" t="s">
        <v>164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4" t="s">
        <v>82</v>
      </c>
      <c r="BK260" s="213">
        <f>ROUND(I260*H260,2)</f>
        <v>0</v>
      </c>
      <c r="BL260" s="14" t="s">
        <v>292</v>
      </c>
      <c r="BM260" s="212" t="s">
        <v>1935</v>
      </c>
    </row>
    <row r="261" s="2" customFormat="1" ht="16.5" customHeight="1">
      <c r="A261" s="35"/>
      <c r="B261" s="36"/>
      <c r="C261" s="219" t="s">
        <v>1936</v>
      </c>
      <c r="D261" s="219" t="s">
        <v>232</v>
      </c>
      <c r="E261" s="220" t="s">
        <v>1937</v>
      </c>
      <c r="F261" s="221" t="s">
        <v>1938</v>
      </c>
      <c r="G261" s="222" t="s">
        <v>219</v>
      </c>
      <c r="H261" s="223">
        <v>23</v>
      </c>
      <c r="I261" s="224"/>
      <c r="J261" s="225">
        <f>ROUND(I261*H261,2)</f>
        <v>0</v>
      </c>
      <c r="K261" s="221" t="s">
        <v>19</v>
      </c>
      <c r="L261" s="226"/>
      <c r="M261" s="227" t="s">
        <v>19</v>
      </c>
      <c r="N261" s="228" t="s">
        <v>45</v>
      </c>
      <c r="O261" s="81"/>
      <c r="P261" s="210">
        <f>O261*H261</f>
        <v>0</v>
      </c>
      <c r="Q261" s="210">
        <v>0</v>
      </c>
      <c r="R261" s="210">
        <f>Q261*H261</f>
        <v>0</v>
      </c>
      <c r="S261" s="210">
        <v>0</v>
      </c>
      <c r="T261" s="21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2" t="s">
        <v>443</v>
      </c>
      <c r="AT261" s="212" t="s">
        <v>232</v>
      </c>
      <c r="AU261" s="212" t="s">
        <v>84</v>
      </c>
      <c r="AY261" s="14" t="s">
        <v>164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14" t="s">
        <v>82</v>
      </c>
      <c r="BK261" s="213">
        <f>ROUND(I261*H261,2)</f>
        <v>0</v>
      </c>
      <c r="BL261" s="14" t="s">
        <v>292</v>
      </c>
      <c r="BM261" s="212" t="s">
        <v>1939</v>
      </c>
    </row>
    <row r="262" s="2" customFormat="1" ht="16.5" customHeight="1">
      <c r="A262" s="35"/>
      <c r="B262" s="36"/>
      <c r="C262" s="219" t="s">
        <v>1940</v>
      </c>
      <c r="D262" s="219" t="s">
        <v>232</v>
      </c>
      <c r="E262" s="220" t="s">
        <v>1941</v>
      </c>
      <c r="F262" s="221" t="s">
        <v>1942</v>
      </c>
      <c r="G262" s="222" t="s">
        <v>219</v>
      </c>
      <c r="H262" s="223">
        <v>82</v>
      </c>
      <c r="I262" s="224"/>
      <c r="J262" s="225">
        <f>ROUND(I262*H262,2)</f>
        <v>0</v>
      </c>
      <c r="K262" s="221" t="s">
        <v>171</v>
      </c>
      <c r="L262" s="226"/>
      <c r="M262" s="227" t="s">
        <v>19</v>
      </c>
      <c r="N262" s="228" t="s">
        <v>45</v>
      </c>
      <c r="O262" s="81"/>
      <c r="P262" s="210">
        <f>O262*H262</f>
        <v>0</v>
      </c>
      <c r="Q262" s="210">
        <v>3.0000000000000001E-05</v>
      </c>
      <c r="R262" s="210">
        <f>Q262*H262</f>
        <v>0.0024599999999999999</v>
      </c>
      <c r="S262" s="210">
        <v>0</v>
      </c>
      <c r="T262" s="21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2" t="s">
        <v>443</v>
      </c>
      <c r="AT262" s="212" t="s">
        <v>232</v>
      </c>
      <c r="AU262" s="212" t="s">
        <v>84</v>
      </c>
      <c r="AY262" s="14" t="s">
        <v>164</v>
      </c>
      <c r="BE262" s="213">
        <f>IF(N262="základní",J262,0)</f>
        <v>0</v>
      </c>
      <c r="BF262" s="213">
        <f>IF(N262="snížená",J262,0)</f>
        <v>0</v>
      </c>
      <c r="BG262" s="213">
        <f>IF(N262="zákl. přenesená",J262,0)</f>
        <v>0</v>
      </c>
      <c r="BH262" s="213">
        <f>IF(N262="sníž. přenesená",J262,0)</f>
        <v>0</v>
      </c>
      <c r="BI262" s="213">
        <f>IF(N262="nulová",J262,0)</f>
        <v>0</v>
      </c>
      <c r="BJ262" s="14" t="s">
        <v>82</v>
      </c>
      <c r="BK262" s="213">
        <f>ROUND(I262*H262,2)</f>
        <v>0</v>
      </c>
      <c r="BL262" s="14" t="s">
        <v>292</v>
      </c>
      <c r="BM262" s="212" t="s">
        <v>1943</v>
      </c>
    </row>
    <row r="263" s="2" customFormat="1" ht="16.5" customHeight="1">
      <c r="A263" s="35"/>
      <c r="B263" s="36"/>
      <c r="C263" s="219" t="s">
        <v>1944</v>
      </c>
      <c r="D263" s="219" t="s">
        <v>232</v>
      </c>
      <c r="E263" s="220" t="s">
        <v>1945</v>
      </c>
      <c r="F263" s="221" t="s">
        <v>1946</v>
      </c>
      <c r="G263" s="222" t="s">
        <v>219</v>
      </c>
      <c r="H263" s="223">
        <v>78</v>
      </c>
      <c r="I263" s="224"/>
      <c r="J263" s="225">
        <f>ROUND(I263*H263,2)</f>
        <v>0</v>
      </c>
      <c r="K263" s="221" t="s">
        <v>19</v>
      </c>
      <c r="L263" s="226"/>
      <c r="M263" s="227" t="s">
        <v>19</v>
      </c>
      <c r="N263" s="228" t="s">
        <v>45</v>
      </c>
      <c r="O263" s="81"/>
      <c r="P263" s="210">
        <f>O263*H263</f>
        <v>0</v>
      </c>
      <c r="Q263" s="210">
        <v>0</v>
      </c>
      <c r="R263" s="210">
        <f>Q263*H263</f>
        <v>0</v>
      </c>
      <c r="S263" s="210">
        <v>0</v>
      </c>
      <c r="T263" s="211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2" t="s">
        <v>443</v>
      </c>
      <c r="AT263" s="212" t="s">
        <v>232</v>
      </c>
      <c r="AU263" s="212" t="s">
        <v>84</v>
      </c>
      <c r="AY263" s="14" t="s">
        <v>164</v>
      </c>
      <c r="BE263" s="213">
        <f>IF(N263="základní",J263,0)</f>
        <v>0</v>
      </c>
      <c r="BF263" s="213">
        <f>IF(N263="snížená",J263,0)</f>
        <v>0</v>
      </c>
      <c r="BG263" s="213">
        <f>IF(N263="zákl. přenesená",J263,0)</f>
        <v>0</v>
      </c>
      <c r="BH263" s="213">
        <f>IF(N263="sníž. přenesená",J263,0)</f>
        <v>0</v>
      </c>
      <c r="BI263" s="213">
        <f>IF(N263="nulová",J263,0)</f>
        <v>0</v>
      </c>
      <c r="BJ263" s="14" t="s">
        <v>82</v>
      </c>
      <c r="BK263" s="213">
        <f>ROUND(I263*H263,2)</f>
        <v>0</v>
      </c>
      <c r="BL263" s="14" t="s">
        <v>292</v>
      </c>
      <c r="BM263" s="212" t="s">
        <v>1947</v>
      </c>
    </row>
    <row r="264" s="2" customFormat="1" ht="16.5" customHeight="1">
      <c r="A264" s="35"/>
      <c r="B264" s="36"/>
      <c r="C264" s="219" t="s">
        <v>1948</v>
      </c>
      <c r="D264" s="219" t="s">
        <v>232</v>
      </c>
      <c r="E264" s="220" t="s">
        <v>1949</v>
      </c>
      <c r="F264" s="221" t="s">
        <v>1950</v>
      </c>
      <c r="G264" s="222" t="s">
        <v>219</v>
      </c>
      <c r="H264" s="223">
        <v>97</v>
      </c>
      <c r="I264" s="224"/>
      <c r="J264" s="225">
        <f>ROUND(I264*H264,2)</f>
        <v>0</v>
      </c>
      <c r="K264" s="221" t="s">
        <v>171</v>
      </c>
      <c r="L264" s="226"/>
      <c r="M264" s="227" t="s">
        <v>19</v>
      </c>
      <c r="N264" s="228" t="s">
        <v>45</v>
      </c>
      <c r="O264" s="81"/>
      <c r="P264" s="210">
        <f>O264*H264</f>
        <v>0</v>
      </c>
      <c r="Q264" s="210">
        <v>5.0000000000000002E-05</v>
      </c>
      <c r="R264" s="210">
        <f>Q264*H264</f>
        <v>0.0048500000000000001</v>
      </c>
      <c r="S264" s="210">
        <v>0</v>
      </c>
      <c r="T264" s="21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2" t="s">
        <v>443</v>
      </c>
      <c r="AT264" s="212" t="s">
        <v>232</v>
      </c>
      <c r="AU264" s="212" t="s">
        <v>84</v>
      </c>
      <c r="AY264" s="14" t="s">
        <v>164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4" t="s">
        <v>82</v>
      </c>
      <c r="BK264" s="213">
        <f>ROUND(I264*H264,2)</f>
        <v>0</v>
      </c>
      <c r="BL264" s="14" t="s">
        <v>292</v>
      </c>
      <c r="BM264" s="212" t="s">
        <v>1951</v>
      </c>
    </row>
    <row r="265" s="2" customFormat="1" ht="16.5" customHeight="1">
      <c r="A265" s="35"/>
      <c r="B265" s="36"/>
      <c r="C265" s="219" t="s">
        <v>1562</v>
      </c>
      <c r="D265" s="219" t="s">
        <v>232</v>
      </c>
      <c r="E265" s="220" t="s">
        <v>1952</v>
      </c>
      <c r="F265" s="221" t="s">
        <v>1953</v>
      </c>
      <c r="G265" s="222" t="s">
        <v>219</v>
      </c>
      <c r="H265" s="223">
        <v>60</v>
      </c>
      <c r="I265" s="224"/>
      <c r="J265" s="225">
        <f>ROUND(I265*H265,2)</f>
        <v>0</v>
      </c>
      <c r="K265" s="221" t="s">
        <v>171</v>
      </c>
      <c r="L265" s="226"/>
      <c r="M265" s="227" t="s">
        <v>19</v>
      </c>
      <c r="N265" s="228" t="s">
        <v>45</v>
      </c>
      <c r="O265" s="81"/>
      <c r="P265" s="210">
        <f>O265*H265</f>
        <v>0</v>
      </c>
      <c r="Q265" s="210">
        <v>2.0000000000000002E-05</v>
      </c>
      <c r="R265" s="210">
        <f>Q265*H265</f>
        <v>0.0012000000000000001</v>
      </c>
      <c r="S265" s="210">
        <v>0</v>
      </c>
      <c r="T265" s="211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2" t="s">
        <v>443</v>
      </c>
      <c r="AT265" s="212" t="s">
        <v>232</v>
      </c>
      <c r="AU265" s="212" t="s">
        <v>84</v>
      </c>
      <c r="AY265" s="14" t="s">
        <v>164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4" t="s">
        <v>82</v>
      </c>
      <c r="BK265" s="213">
        <f>ROUND(I265*H265,2)</f>
        <v>0</v>
      </c>
      <c r="BL265" s="14" t="s">
        <v>292</v>
      </c>
      <c r="BM265" s="212" t="s">
        <v>1954</v>
      </c>
    </row>
    <row r="266" s="2" customFormat="1" ht="16.5" customHeight="1">
      <c r="A266" s="35"/>
      <c r="B266" s="36"/>
      <c r="C266" s="219" t="s">
        <v>1955</v>
      </c>
      <c r="D266" s="219" t="s">
        <v>232</v>
      </c>
      <c r="E266" s="220" t="s">
        <v>1956</v>
      </c>
      <c r="F266" s="221" t="s">
        <v>1957</v>
      </c>
      <c r="G266" s="222" t="s">
        <v>219</v>
      </c>
      <c r="H266" s="223">
        <v>54</v>
      </c>
      <c r="I266" s="224"/>
      <c r="J266" s="225">
        <f>ROUND(I266*H266,2)</f>
        <v>0</v>
      </c>
      <c r="K266" s="221" t="s">
        <v>19</v>
      </c>
      <c r="L266" s="226"/>
      <c r="M266" s="227" t="s">
        <v>19</v>
      </c>
      <c r="N266" s="228" t="s">
        <v>45</v>
      </c>
      <c r="O266" s="81"/>
      <c r="P266" s="210">
        <f>O266*H266</f>
        <v>0</v>
      </c>
      <c r="Q266" s="210">
        <v>0</v>
      </c>
      <c r="R266" s="210">
        <f>Q266*H266</f>
        <v>0</v>
      </c>
      <c r="S266" s="210">
        <v>0</v>
      </c>
      <c r="T266" s="211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2" t="s">
        <v>443</v>
      </c>
      <c r="AT266" s="212" t="s">
        <v>232</v>
      </c>
      <c r="AU266" s="212" t="s">
        <v>84</v>
      </c>
      <c r="AY266" s="14" t="s">
        <v>164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14" t="s">
        <v>82</v>
      </c>
      <c r="BK266" s="213">
        <f>ROUND(I266*H266,2)</f>
        <v>0</v>
      </c>
      <c r="BL266" s="14" t="s">
        <v>292</v>
      </c>
      <c r="BM266" s="212" t="s">
        <v>1958</v>
      </c>
    </row>
    <row r="267" s="2" customFormat="1" ht="16.5" customHeight="1">
      <c r="A267" s="35"/>
      <c r="B267" s="36"/>
      <c r="C267" s="201" t="s">
        <v>1959</v>
      </c>
      <c r="D267" s="201" t="s">
        <v>167</v>
      </c>
      <c r="E267" s="202" t="s">
        <v>1960</v>
      </c>
      <c r="F267" s="203" t="s">
        <v>1961</v>
      </c>
      <c r="G267" s="204" t="s">
        <v>219</v>
      </c>
      <c r="H267" s="205">
        <v>500</v>
      </c>
      <c r="I267" s="206"/>
      <c r="J267" s="207">
        <f>ROUND(I267*H267,2)</f>
        <v>0</v>
      </c>
      <c r="K267" s="203" t="s">
        <v>19</v>
      </c>
      <c r="L267" s="41"/>
      <c r="M267" s="208" t="s">
        <v>19</v>
      </c>
      <c r="N267" s="209" t="s">
        <v>45</v>
      </c>
      <c r="O267" s="81"/>
      <c r="P267" s="210">
        <f>O267*H267</f>
        <v>0</v>
      </c>
      <c r="Q267" s="210">
        <v>0</v>
      </c>
      <c r="R267" s="210">
        <f>Q267*H267</f>
        <v>0</v>
      </c>
      <c r="S267" s="210">
        <v>0</v>
      </c>
      <c r="T267" s="21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2" t="s">
        <v>292</v>
      </c>
      <c r="AT267" s="212" t="s">
        <v>167</v>
      </c>
      <c r="AU267" s="212" t="s">
        <v>84</v>
      </c>
      <c r="AY267" s="14" t="s">
        <v>164</v>
      </c>
      <c r="BE267" s="213">
        <f>IF(N267="základní",J267,0)</f>
        <v>0</v>
      </c>
      <c r="BF267" s="213">
        <f>IF(N267="snížená",J267,0)</f>
        <v>0</v>
      </c>
      <c r="BG267" s="213">
        <f>IF(N267="zákl. přenesená",J267,0)</f>
        <v>0</v>
      </c>
      <c r="BH267" s="213">
        <f>IF(N267="sníž. přenesená",J267,0)</f>
        <v>0</v>
      </c>
      <c r="BI267" s="213">
        <f>IF(N267="nulová",J267,0)</f>
        <v>0</v>
      </c>
      <c r="BJ267" s="14" t="s">
        <v>82</v>
      </c>
      <c r="BK267" s="213">
        <f>ROUND(I267*H267,2)</f>
        <v>0</v>
      </c>
      <c r="BL267" s="14" t="s">
        <v>292</v>
      </c>
      <c r="BM267" s="212" t="s">
        <v>1962</v>
      </c>
    </row>
    <row r="268" s="2" customFormat="1" ht="16.5" customHeight="1">
      <c r="A268" s="35"/>
      <c r="B268" s="36"/>
      <c r="C268" s="219" t="s">
        <v>1963</v>
      </c>
      <c r="D268" s="219" t="s">
        <v>232</v>
      </c>
      <c r="E268" s="220" t="s">
        <v>1964</v>
      </c>
      <c r="F268" s="221" t="s">
        <v>1965</v>
      </c>
      <c r="G268" s="222" t="s">
        <v>219</v>
      </c>
      <c r="H268" s="223">
        <v>4</v>
      </c>
      <c r="I268" s="224"/>
      <c r="J268" s="225">
        <f>ROUND(I268*H268,2)</f>
        <v>0</v>
      </c>
      <c r="K268" s="221" t="s">
        <v>19</v>
      </c>
      <c r="L268" s="226"/>
      <c r="M268" s="227" t="s">
        <v>19</v>
      </c>
      <c r="N268" s="228" t="s">
        <v>45</v>
      </c>
      <c r="O268" s="81"/>
      <c r="P268" s="210">
        <f>O268*H268</f>
        <v>0</v>
      </c>
      <c r="Q268" s="210">
        <v>0.0020699999999999998</v>
      </c>
      <c r="R268" s="210">
        <f>Q268*H268</f>
        <v>0.0082799999999999992</v>
      </c>
      <c r="S268" s="210">
        <v>0</v>
      </c>
      <c r="T268" s="21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2" t="s">
        <v>443</v>
      </c>
      <c r="AT268" s="212" t="s">
        <v>232</v>
      </c>
      <c r="AU268" s="212" t="s">
        <v>84</v>
      </c>
      <c r="AY268" s="14" t="s">
        <v>164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14" t="s">
        <v>82</v>
      </c>
      <c r="BK268" s="213">
        <f>ROUND(I268*H268,2)</f>
        <v>0</v>
      </c>
      <c r="BL268" s="14" t="s">
        <v>292</v>
      </c>
      <c r="BM268" s="212" t="s">
        <v>1966</v>
      </c>
    </row>
    <row r="269" s="2" customFormat="1" ht="16.5" customHeight="1">
      <c r="A269" s="35"/>
      <c r="B269" s="36"/>
      <c r="C269" s="219" t="s">
        <v>1967</v>
      </c>
      <c r="D269" s="219" t="s">
        <v>232</v>
      </c>
      <c r="E269" s="220" t="s">
        <v>1968</v>
      </c>
      <c r="F269" s="221" t="s">
        <v>1969</v>
      </c>
      <c r="G269" s="222" t="s">
        <v>780</v>
      </c>
      <c r="H269" s="223">
        <v>40</v>
      </c>
      <c r="I269" s="224"/>
      <c r="J269" s="225">
        <f>ROUND(I269*H269,2)</f>
        <v>0</v>
      </c>
      <c r="K269" s="221" t="s">
        <v>19</v>
      </c>
      <c r="L269" s="226"/>
      <c r="M269" s="227" t="s">
        <v>19</v>
      </c>
      <c r="N269" s="228" t="s">
        <v>45</v>
      </c>
      <c r="O269" s="81"/>
      <c r="P269" s="210">
        <f>O269*H269</f>
        <v>0</v>
      </c>
      <c r="Q269" s="210">
        <v>0.00033</v>
      </c>
      <c r="R269" s="210">
        <f>Q269*H269</f>
        <v>0.0132</v>
      </c>
      <c r="S269" s="210">
        <v>0</v>
      </c>
      <c r="T269" s="211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2" t="s">
        <v>443</v>
      </c>
      <c r="AT269" s="212" t="s">
        <v>232</v>
      </c>
      <c r="AU269" s="212" t="s">
        <v>84</v>
      </c>
      <c r="AY269" s="14" t="s">
        <v>164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4" t="s">
        <v>82</v>
      </c>
      <c r="BK269" s="213">
        <f>ROUND(I269*H269,2)</f>
        <v>0</v>
      </c>
      <c r="BL269" s="14" t="s">
        <v>292</v>
      </c>
      <c r="BM269" s="212" t="s">
        <v>1970</v>
      </c>
    </row>
    <row r="270" s="2" customFormat="1" ht="16.5" customHeight="1">
      <c r="A270" s="35"/>
      <c r="B270" s="36"/>
      <c r="C270" s="219" t="s">
        <v>1971</v>
      </c>
      <c r="D270" s="219" t="s">
        <v>232</v>
      </c>
      <c r="E270" s="220" t="s">
        <v>1972</v>
      </c>
      <c r="F270" s="221" t="s">
        <v>1973</v>
      </c>
      <c r="G270" s="222" t="s">
        <v>780</v>
      </c>
      <c r="H270" s="223">
        <v>52</v>
      </c>
      <c r="I270" s="224"/>
      <c r="J270" s="225">
        <f>ROUND(I270*H270,2)</f>
        <v>0</v>
      </c>
      <c r="K270" s="221" t="s">
        <v>19</v>
      </c>
      <c r="L270" s="226"/>
      <c r="M270" s="227" t="s">
        <v>19</v>
      </c>
      <c r="N270" s="228" t="s">
        <v>45</v>
      </c>
      <c r="O270" s="81"/>
      <c r="P270" s="210">
        <f>O270*H270</f>
        <v>0</v>
      </c>
      <c r="Q270" s="210">
        <v>0.00033</v>
      </c>
      <c r="R270" s="210">
        <f>Q270*H270</f>
        <v>0.017160000000000002</v>
      </c>
      <c r="S270" s="210">
        <v>0</v>
      </c>
      <c r="T270" s="21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2" t="s">
        <v>443</v>
      </c>
      <c r="AT270" s="212" t="s">
        <v>232</v>
      </c>
      <c r="AU270" s="212" t="s">
        <v>84</v>
      </c>
      <c r="AY270" s="14" t="s">
        <v>164</v>
      </c>
      <c r="BE270" s="213">
        <f>IF(N270="základní",J270,0)</f>
        <v>0</v>
      </c>
      <c r="BF270" s="213">
        <f>IF(N270="snížená",J270,0)</f>
        <v>0</v>
      </c>
      <c r="BG270" s="213">
        <f>IF(N270="zákl. přenesená",J270,0)</f>
        <v>0</v>
      </c>
      <c r="BH270" s="213">
        <f>IF(N270="sníž. přenesená",J270,0)</f>
        <v>0</v>
      </c>
      <c r="BI270" s="213">
        <f>IF(N270="nulová",J270,0)</f>
        <v>0</v>
      </c>
      <c r="BJ270" s="14" t="s">
        <v>82</v>
      </c>
      <c r="BK270" s="213">
        <f>ROUND(I270*H270,2)</f>
        <v>0</v>
      </c>
      <c r="BL270" s="14" t="s">
        <v>292</v>
      </c>
      <c r="BM270" s="212" t="s">
        <v>1974</v>
      </c>
    </row>
    <row r="271" s="2" customFormat="1" ht="16.5" customHeight="1">
      <c r="A271" s="35"/>
      <c r="B271" s="36"/>
      <c r="C271" s="219" t="s">
        <v>1975</v>
      </c>
      <c r="D271" s="219" t="s">
        <v>232</v>
      </c>
      <c r="E271" s="220" t="s">
        <v>1976</v>
      </c>
      <c r="F271" s="221" t="s">
        <v>1977</v>
      </c>
      <c r="G271" s="222" t="s">
        <v>780</v>
      </c>
      <c r="H271" s="223">
        <v>54</v>
      </c>
      <c r="I271" s="224"/>
      <c r="J271" s="225">
        <f>ROUND(I271*H271,2)</f>
        <v>0</v>
      </c>
      <c r="K271" s="221" t="s">
        <v>19</v>
      </c>
      <c r="L271" s="226"/>
      <c r="M271" s="227" t="s">
        <v>19</v>
      </c>
      <c r="N271" s="228" t="s">
        <v>45</v>
      </c>
      <c r="O271" s="81"/>
      <c r="P271" s="210">
        <f>O271*H271</f>
        <v>0</v>
      </c>
      <c r="Q271" s="210">
        <v>0.00033</v>
      </c>
      <c r="R271" s="210">
        <f>Q271*H271</f>
        <v>0.017819999999999999</v>
      </c>
      <c r="S271" s="210">
        <v>0</v>
      </c>
      <c r="T271" s="211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2" t="s">
        <v>443</v>
      </c>
      <c r="AT271" s="212" t="s">
        <v>232</v>
      </c>
      <c r="AU271" s="212" t="s">
        <v>84</v>
      </c>
      <c r="AY271" s="14" t="s">
        <v>164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4" t="s">
        <v>82</v>
      </c>
      <c r="BK271" s="213">
        <f>ROUND(I271*H271,2)</f>
        <v>0</v>
      </c>
      <c r="BL271" s="14" t="s">
        <v>292</v>
      </c>
      <c r="BM271" s="212" t="s">
        <v>1978</v>
      </c>
    </row>
    <row r="272" s="2" customFormat="1" ht="16.5" customHeight="1">
      <c r="A272" s="35"/>
      <c r="B272" s="36"/>
      <c r="C272" s="219" t="s">
        <v>1979</v>
      </c>
      <c r="D272" s="219" t="s">
        <v>232</v>
      </c>
      <c r="E272" s="220" t="s">
        <v>1980</v>
      </c>
      <c r="F272" s="221" t="s">
        <v>1981</v>
      </c>
      <c r="G272" s="222" t="s">
        <v>780</v>
      </c>
      <c r="H272" s="223">
        <v>38</v>
      </c>
      <c r="I272" s="224"/>
      <c r="J272" s="225">
        <f>ROUND(I272*H272,2)</f>
        <v>0</v>
      </c>
      <c r="K272" s="221" t="s">
        <v>19</v>
      </c>
      <c r="L272" s="226"/>
      <c r="M272" s="227" t="s">
        <v>19</v>
      </c>
      <c r="N272" s="228" t="s">
        <v>45</v>
      </c>
      <c r="O272" s="81"/>
      <c r="P272" s="210">
        <f>O272*H272</f>
        <v>0</v>
      </c>
      <c r="Q272" s="210">
        <v>0.00033</v>
      </c>
      <c r="R272" s="210">
        <f>Q272*H272</f>
        <v>0.012539999999999999</v>
      </c>
      <c r="S272" s="210">
        <v>0</v>
      </c>
      <c r="T272" s="21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2" t="s">
        <v>443</v>
      </c>
      <c r="AT272" s="212" t="s">
        <v>232</v>
      </c>
      <c r="AU272" s="212" t="s">
        <v>84</v>
      </c>
      <c r="AY272" s="14" t="s">
        <v>164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4" t="s">
        <v>82</v>
      </c>
      <c r="BK272" s="213">
        <f>ROUND(I272*H272,2)</f>
        <v>0</v>
      </c>
      <c r="BL272" s="14" t="s">
        <v>292</v>
      </c>
      <c r="BM272" s="212" t="s">
        <v>1982</v>
      </c>
    </row>
    <row r="273" s="2" customFormat="1" ht="16.5" customHeight="1">
      <c r="A273" s="35"/>
      <c r="B273" s="36"/>
      <c r="C273" s="219" t="s">
        <v>1983</v>
      </c>
      <c r="D273" s="219" t="s">
        <v>232</v>
      </c>
      <c r="E273" s="220" t="s">
        <v>1984</v>
      </c>
      <c r="F273" s="221" t="s">
        <v>1985</v>
      </c>
      <c r="G273" s="222" t="s">
        <v>780</v>
      </c>
      <c r="H273" s="223">
        <v>40</v>
      </c>
      <c r="I273" s="224"/>
      <c r="J273" s="225">
        <f>ROUND(I273*H273,2)</f>
        <v>0</v>
      </c>
      <c r="K273" s="221" t="s">
        <v>19</v>
      </c>
      <c r="L273" s="226"/>
      <c r="M273" s="227" t="s">
        <v>19</v>
      </c>
      <c r="N273" s="228" t="s">
        <v>45</v>
      </c>
      <c r="O273" s="81"/>
      <c r="P273" s="210">
        <f>O273*H273</f>
        <v>0</v>
      </c>
      <c r="Q273" s="210">
        <v>0.00033</v>
      </c>
      <c r="R273" s="210">
        <f>Q273*H273</f>
        <v>0.0132</v>
      </c>
      <c r="S273" s="210">
        <v>0</v>
      </c>
      <c r="T273" s="211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2" t="s">
        <v>443</v>
      </c>
      <c r="AT273" s="212" t="s">
        <v>232</v>
      </c>
      <c r="AU273" s="212" t="s">
        <v>84</v>
      </c>
      <c r="AY273" s="14" t="s">
        <v>164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14" t="s">
        <v>82</v>
      </c>
      <c r="BK273" s="213">
        <f>ROUND(I273*H273,2)</f>
        <v>0</v>
      </c>
      <c r="BL273" s="14" t="s">
        <v>292</v>
      </c>
      <c r="BM273" s="212" t="s">
        <v>1986</v>
      </c>
    </row>
    <row r="274" s="2" customFormat="1" ht="16.5" customHeight="1">
      <c r="A274" s="35"/>
      <c r="B274" s="36"/>
      <c r="C274" s="201" t="s">
        <v>1987</v>
      </c>
      <c r="D274" s="201" t="s">
        <v>167</v>
      </c>
      <c r="E274" s="202" t="s">
        <v>1988</v>
      </c>
      <c r="F274" s="203" t="s">
        <v>1989</v>
      </c>
      <c r="G274" s="204" t="s">
        <v>439</v>
      </c>
      <c r="H274" s="205">
        <v>8</v>
      </c>
      <c r="I274" s="206"/>
      <c r="J274" s="207">
        <f>ROUND(I274*H274,2)</f>
        <v>0</v>
      </c>
      <c r="K274" s="203" t="s">
        <v>19</v>
      </c>
      <c r="L274" s="41"/>
      <c r="M274" s="208" t="s">
        <v>19</v>
      </c>
      <c r="N274" s="209" t="s">
        <v>45</v>
      </c>
      <c r="O274" s="81"/>
      <c r="P274" s="210">
        <f>O274*H274</f>
        <v>0</v>
      </c>
      <c r="Q274" s="210">
        <v>0.0018</v>
      </c>
      <c r="R274" s="210">
        <f>Q274*H274</f>
        <v>0.0144</v>
      </c>
      <c r="S274" s="210">
        <v>0</v>
      </c>
      <c r="T274" s="21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2" t="s">
        <v>292</v>
      </c>
      <c r="AT274" s="212" t="s">
        <v>167</v>
      </c>
      <c r="AU274" s="212" t="s">
        <v>84</v>
      </c>
      <c r="AY274" s="14" t="s">
        <v>164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14" t="s">
        <v>82</v>
      </c>
      <c r="BK274" s="213">
        <f>ROUND(I274*H274,2)</f>
        <v>0</v>
      </c>
      <c r="BL274" s="14" t="s">
        <v>292</v>
      </c>
      <c r="BM274" s="212" t="s">
        <v>1990</v>
      </c>
    </row>
    <row r="275" s="2" customFormat="1" ht="16.5" customHeight="1">
      <c r="A275" s="35"/>
      <c r="B275" s="36"/>
      <c r="C275" s="201" t="s">
        <v>1991</v>
      </c>
      <c r="D275" s="201" t="s">
        <v>167</v>
      </c>
      <c r="E275" s="202" t="s">
        <v>1992</v>
      </c>
      <c r="F275" s="203" t="s">
        <v>1993</v>
      </c>
      <c r="G275" s="204" t="s">
        <v>439</v>
      </c>
      <c r="H275" s="205">
        <v>8</v>
      </c>
      <c r="I275" s="206"/>
      <c r="J275" s="207">
        <f>ROUND(I275*H275,2)</f>
        <v>0</v>
      </c>
      <c r="K275" s="203" t="s">
        <v>19</v>
      </c>
      <c r="L275" s="41"/>
      <c r="M275" s="208" t="s">
        <v>19</v>
      </c>
      <c r="N275" s="209" t="s">
        <v>45</v>
      </c>
      <c r="O275" s="81"/>
      <c r="P275" s="210">
        <f>O275*H275</f>
        <v>0</v>
      </c>
      <c r="Q275" s="210">
        <v>0.00031</v>
      </c>
      <c r="R275" s="210">
        <f>Q275*H275</f>
        <v>0.00248</v>
      </c>
      <c r="S275" s="210">
        <v>0</v>
      </c>
      <c r="T275" s="21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2" t="s">
        <v>292</v>
      </c>
      <c r="AT275" s="212" t="s">
        <v>167</v>
      </c>
      <c r="AU275" s="212" t="s">
        <v>84</v>
      </c>
      <c r="AY275" s="14" t="s">
        <v>164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4" t="s">
        <v>82</v>
      </c>
      <c r="BK275" s="213">
        <f>ROUND(I275*H275,2)</f>
        <v>0</v>
      </c>
      <c r="BL275" s="14" t="s">
        <v>292</v>
      </c>
      <c r="BM275" s="212" t="s">
        <v>1994</v>
      </c>
    </row>
    <row r="276" s="2" customFormat="1" ht="16.5" customHeight="1">
      <c r="A276" s="35"/>
      <c r="B276" s="36"/>
      <c r="C276" s="201" t="s">
        <v>1995</v>
      </c>
      <c r="D276" s="201" t="s">
        <v>167</v>
      </c>
      <c r="E276" s="202" t="s">
        <v>1996</v>
      </c>
      <c r="F276" s="203" t="s">
        <v>1997</v>
      </c>
      <c r="G276" s="204" t="s">
        <v>439</v>
      </c>
      <c r="H276" s="205">
        <v>17</v>
      </c>
      <c r="I276" s="206"/>
      <c r="J276" s="207">
        <f>ROUND(I276*H276,2)</f>
        <v>0</v>
      </c>
      <c r="K276" s="203" t="s">
        <v>19</v>
      </c>
      <c r="L276" s="41"/>
      <c r="M276" s="208" t="s">
        <v>19</v>
      </c>
      <c r="N276" s="209" t="s">
        <v>45</v>
      </c>
      <c r="O276" s="81"/>
      <c r="P276" s="210">
        <f>O276*H276</f>
        <v>0</v>
      </c>
      <c r="Q276" s="210">
        <v>0.00048000000000000001</v>
      </c>
      <c r="R276" s="210">
        <f>Q276*H276</f>
        <v>0.0081600000000000006</v>
      </c>
      <c r="S276" s="210">
        <v>0</v>
      </c>
      <c r="T276" s="21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2" t="s">
        <v>292</v>
      </c>
      <c r="AT276" s="212" t="s">
        <v>167</v>
      </c>
      <c r="AU276" s="212" t="s">
        <v>84</v>
      </c>
      <c r="AY276" s="14" t="s">
        <v>164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14" t="s">
        <v>82</v>
      </c>
      <c r="BK276" s="213">
        <f>ROUND(I276*H276,2)</f>
        <v>0</v>
      </c>
      <c r="BL276" s="14" t="s">
        <v>292</v>
      </c>
      <c r="BM276" s="212" t="s">
        <v>1998</v>
      </c>
    </row>
    <row r="277" s="2" customFormat="1" ht="16.5" customHeight="1">
      <c r="A277" s="35"/>
      <c r="B277" s="36"/>
      <c r="C277" s="201" t="s">
        <v>1999</v>
      </c>
      <c r="D277" s="201" t="s">
        <v>167</v>
      </c>
      <c r="E277" s="202" t="s">
        <v>2000</v>
      </c>
      <c r="F277" s="203" t="s">
        <v>2001</v>
      </c>
      <c r="G277" s="204" t="s">
        <v>439</v>
      </c>
      <c r="H277" s="205">
        <v>9</v>
      </c>
      <c r="I277" s="206"/>
      <c r="J277" s="207">
        <f>ROUND(I277*H277,2)</f>
        <v>0</v>
      </c>
      <c r="K277" s="203" t="s">
        <v>19</v>
      </c>
      <c r="L277" s="41"/>
      <c r="M277" s="208" t="s">
        <v>19</v>
      </c>
      <c r="N277" s="209" t="s">
        <v>45</v>
      </c>
      <c r="O277" s="81"/>
      <c r="P277" s="210">
        <f>O277*H277</f>
        <v>0</v>
      </c>
      <c r="Q277" s="210">
        <v>0.00068000000000000005</v>
      </c>
      <c r="R277" s="210">
        <f>Q277*H277</f>
        <v>0.0061200000000000004</v>
      </c>
      <c r="S277" s="210">
        <v>0</v>
      </c>
      <c r="T277" s="21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2" t="s">
        <v>292</v>
      </c>
      <c r="AT277" s="212" t="s">
        <v>167</v>
      </c>
      <c r="AU277" s="212" t="s">
        <v>84</v>
      </c>
      <c r="AY277" s="14" t="s">
        <v>164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4" t="s">
        <v>82</v>
      </c>
      <c r="BK277" s="213">
        <f>ROUND(I277*H277,2)</f>
        <v>0</v>
      </c>
      <c r="BL277" s="14" t="s">
        <v>292</v>
      </c>
      <c r="BM277" s="212" t="s">
        <v>2002</v>
      </c>
    </row>
    <row r="278" s="2" customFormat="1" ht="16.5" customHeight="1">
      <c r="A278" s="35"/>
      <c r="B278" s="36"/>
      <c r="C278" s="201" t="s">
        <v>2003</v>
      </c>
      <c r="D278" s="201" t="s">
        <v>167</v>
      </c>
      <c r="E278" s="202" t="s">
        <v>2004</v>
      </c>
      <c r="F278" s="203" t="s">
        <v>2005</v>
      </c>
      <c r="G278" s="204" t="s">
        <v>439</v>
      </c>
      <c r="H278" s="205">
        <v>7</v>
      </c>
      <c r="I278" s="206"/>
      <c r="J278" s="207">
        <f>ROUND(I278*H278,2)</f>
        <v>0</v>
      </c>
      <c r="K278" s="203" t="s">
        <v>19</v>
      </c>
      <c r="L278" s="41"/>
      <c r="M278" s="208" t="s">
        <v>19</v>
      </c>
      <c r="N278" s="209" t="s">
        <v>45</v>
      </c>
      <c r="O278" s="81"/>
      <c r="P278" s="210">
        <f>O278*H278</f>
        <v>0</v>
      </c>
      <c r="Q278" s="210">
        <v>0.0010399999999999999</v>
      </c>
      <c r="R278" s="210">
        <f>Q278*H278</f>
        <v>0.0072799999999999991</v>
      </c>
      <c r="S278" s="210">
        <v>0</v>
      </c>
      <c r="T278" s="211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2" t="s">
        <v>292</v>
      </c>
      <c r="AT278" s="212" t="s">
        <v>167</v>
      </c>
      <c r="AU278" s="212" t="s">
        <v>84</v>
      </c>
      <c r="AY278" s="14" t="s">
        <v>164</v>
      </c>
      <c r="BE278" s="213">
        <f>IF(N278="základní",J278,0)</f>
        <v>0</v>
      </c>
      <c r="BF278" s="213">
        <f>IF(N278="snížená",J278,0)</f>
        <v>0</v>
      </c>
      <c r="BG278" s="213">
        <f>IF(N278="zákl. přenesená",J278,0)</f>
        <v>0</v>
      </c>
      <c r="BH278" s="213">
        <f>IF(N278="sníž. přenesená",J278,0)</f>
        <v>0</v>
      </c>
      <c r="BI278" s="213">
        <f>IF(N278="nulová",J278,0)</f>
        <v>0</v>
      </c>
      <c r="BJ278" s="14" t="s">
        <v>82</v>
      </c>
      <c r="BK278" s="213">
        <f>ROUND(I278*H278,2)</f>
        <v>0</v>
      </c>
      <c r="BL278" s="14" t="s">
        <v>292</v>
      </c>
      <c r="BM278" s="212" t="s">
        <v>2006</v>
      </c>
    </row>
    <row r="279" s="2" customFormat="1" ht="16.5" customHeight="1">
      <c r="A279" s="35"/>
      <c r="B279" s="36"/>
      <c r="C279" s="201" t="s">
        <v>2007</v>
      </c>
      <c r="D279" s="201" t="s">
        <v>167</v>
      </c>
      <c r="E279" s="202" t="s">
        <v>2008</v>
      </c>
      <c r="F279" s="203" t="s">
        <v>2009</v>
      </c>
      <c r="G279" s="204" t="s">
        <v>439</v>
      </c>
      <c r="H279" s="205">
        <v>6</v>
      </c>
      <c r="I279" s="206"/>
      <c r="J279" s="207">
        <f>ROUND(I279*H279,2)</f>
        <v>0</v>
      </c>
      <c r="K279" s="203" t="s">
        <v>19</v>
      </c>
      <c r="L279" s="41"/>
      <c r="M279" s="208" t="s">
        <v>19</v>
      </c>
      <c r="N279" s="209" t="s">
        <v>45</v>
      </c>
      <c r="O279" s="81"/>
      <c r="P279" s="210">
        <f>O279*H279</f>
        <v>0</v>
      </c>
      <c r="Q279" s="210">
        <v>0</v>
      </c>
      <c r="R279" s="210">
        <f>Q279*H279</f>
        <v>0</v>
      </c>
      <c r="S279" s="210">
        <v>0</v>
      </c>
      <c r="T279" s="211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2" t="s">
        <v>292</v>
      </c>
      <c r="AT279" s="212" t="s">
        <v>167</v>
      </c>
      <c r="AU279" s="212" t="s">
        <v>84</v>
      </c>
      <c r="AY279" s="14" t="s">
        <v>164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14" t="s">
        <v>82</v>
      </c>
      <c r="BK279" s="213">
        <f>ROUND(I279*H279,2)</f>
        <v>0</v>
      </c>
      <c r="BL279" s="14" t="s">
        <v>292</v>
      </c>
      <c r="BM279" s="212" t="s">
        <v>2010</v>
      </c>
    </row>
    <row r="280" s="2" customFormat="1" ht="16.5" customHeight="1">
      <c r="A280" s="35"/>
      <c r="B280" s="36"/>
      <c r="C280" s="201" t="s">
        <v>2011</v>
      </c>
      <c r="D280" s="201" t="s">
        <v>167</v>
      </c>
      <c r="E280" s="202" t="s">
        <v>2012</v>
      </c>
      <c r="F280" s="203" t="s">
        <v>2013</v>
      </c>
      <c r="G280" s="204" t="s">
        <v>439</v>
      </c>
      <c r="H280" s="205">
        <v>3</v>
      </c>
      <c r="I280" s="206"/>
      <c r="J280" s="207">
        <f>ROUND(I280*H280,2)</f>
        <v>0</v>
      </c>
      <c r="K280" s="203" t="s">
        <v>19</v>
      </c>
      <c r="L280" s="41"/>
      <c r="M280" s="208" t="s">
        <v>19</v>
      </c>
      <c r="N280" s="209" t="s">
        <v>45</v>
      </c>
      <c r="O280" s="81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2" t="s">
        <v>292</v>
      </c>
      <c r="AT280" s="212" t="s">
        <v>167</v>
      </c>
      <c r="AU280" s="212" t="s">
        <v>84</v>
      </c>
      <c r="AY280" s="14" t="s">
        <v>164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4" t="s">
        <v>82</v>
      </c>
      <c r="BK280" s="213">
        <f>ROUND(I280*H280,2)</f>
        <v>0</v>
      </c>
      <c r="BL280" s="14" t="s">
        <v>292</v>
      </c>
      <c r="BM280" s="212" t="s">
        <v>2014</v>
      </c>
    </row>
    <row r="281" s="2" customFormat="1" ht="16.5" customHeight="1">
      <c r="A281" s="35"/>
      <c r="B281" s="36"/>
      <c r="C281" s="201" t="s">
        <v>2015</v>
      </c>
      <c r="D281" s="201" t="s">
        <v>167</v>
      </c>
      <c r="E281" s="202" t="s">
        <v>2016</v>
      </c>
      <c r="F281" s="203" t="s">
        <v>2017</v>
      </c>
      <c r="G281" s="204" t="s">
        <v>439</v>
      </c>
      <c r="H281" s="205">
        <v>1</v>
      </c>
      <c r="I281" s="206"/>
      <c r="J281" s="207">
        <f>ROUND(I281*H281,2)</f>
        <v>0</v>
      </c>
      <c r="K281" s="203" t="s">
        <v>19</v>
      </c>
      <c r="L281" s="41"/>
      <c r="M281" s="208" t="s">
        <v>19</v>
      </c>
      <c r="N281" s="209" t="s">
        <v>45</v>
      </c>
      <c r="O281" s="81"/>
      <c r="P281" s="210">
        <f>O281*H281</f>
        <v>0</v>
      </c>
      <c r="Q281" s="210">
        <v>0.00011</v>
      </c>
      <c r="R281" s="210">
        <f>Q281*H281</f>
        <v>0.00011</v>
      </c>
      <c r="S281" s="210">
        <v>0</v>
      </c>
      <c r="T281" s="211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2" t="s">
        <v>292</v>
      </c>
      <c r="AT281" s="212" t="s">
        <v>167</v>
      </c>
      <c r="AU281" s="212" t="s">
        <v>84</v>
      </c>
      <c r="AY281" s="14" t="s">
        <v>164</v>
      </c>
      <c r="BE281" s="213">
        <f>IF(N281="základní",J281,0)</f>
        <v>0</v>
      </c>
      <c r="BF281" s="213">
        <f>IF(N281="snížená",J281,0)</f>
        <v>0</v>
      </c>
      <c r="BG281" s="213">
        <f>IF(N281="zákl. přenesená",J281,0)</f>
        <v>0</v>
      </c>
      <c r="BH281" s="213">
        <f>IF(N281="sníž. přenesená",J281,0)</f>
        <v>0</v>
      </c>
      <c r="BI281" s="213">
        <f>IF(N281="nulová",J281,0)</f>
        <v>0</v>
      </c>
      <c r="BJ281" s="14" t="s">
        <v>82</v>
      </c>
      <c r="BK281" s="213">
        <f>ROUND(I281*H281,2)</f>
        <v>0</v>
      </c>
      <c r="BL281" s="14" t="s">
        <v>292</v>
      </c>
      <c r="BM281" s="212" t="s">
        <v>2018</v>
      </c>
    </row>
    <row r="282" s="2" customFormat="1" ht="16.5" customHeight="1">
      <c r="A282" s="35"/>
      <c r="B282" s="36"/>
      <c r="C282" s="201" t="s">
        <v>2019</v>
      </c>
      <c r="D282" s="201" t="s">
        <v>167</v>
      </c>
      <c r="E282" s="202" t="s">
        <v>2020</v>
      </c>
      <c r="F282" s="203" t="s">
        <v>2021</v>
      </c>
      <c r="G282" s="204" t="s">
        <v>439</v>
      </c>
      <c r="H282" s="205">
        <v>1</v>
      </c>
      <c r="I282" s="206"/>
      <c r="J282" s="207">
        <f>ROUND(I282*H282,2)</f>
        <v>0</v>
      </c>
      <c r="K282" s="203" t="s">
        <v>19</v>
      </c>
      <c r="L282" s="41"/>
      <c r="M282" s="208" t="s">
        <v>19</v>
      </c>
      <c r="N282" s="209" t="s">
        <v>45</v>
      </c>
      <c r="O282" s="81"/>
      <c r="P282" s="210">
        <f>O282*H282</f>
        <v>0</v>
      </c>
      <c r="Q282" s="210">
        <v>0.00027</v>
      </c>
      <c r="R282" s="210">
        <f>Q282*H282</f>
        <v>0.00027</v>
      </c>
      <c r="S282" s="210">
        <v>0</v>
      </c>
      <c r="T282" s="21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2" t="s">
        <v>292</v>
      </c>
      <c r="AT282" s="212" t="s">
        <v>167</v>
      </c>
      <c r="AU282" s="212" t="s">
        <v>84</v>
      </c>
      <c r="AY282" s="14" t="s">
        <v>164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4" t="s">
        <v>82</v>
      </c>
      <c r="BK282" s="213">
        <f>ROUND(I282*H282,2)</f>
        <v>0</v>
      </c>
      <c r="BL282" s="14" t="s">
        <v>292</v>
      </c>
      <c r="BM282" s="212" t="s">
        <v>2022</v>
      </c>
    </row>
    <row r="283" s="2" customFormat="1" ht="16.5" customHeight="1">
      <c r="A283" s="35"/>
      <c r="B283" s="36"/>
      <c r="C283" s="201" t="s">
        <v>2023</v>
      </c>
      <c r="D283" s="201" t="s">
        <v>167</v>
      </c>
      <c r="E283" s="202" t="s">
        <v>2024</v>
      </c>
      <c r="F283" s="203" t="s">
        <v>2025</v>
      </c>
      <c r="G283" s="204" t="s">
        <v>439</v>
      </c>
      <c r="H283" s="205">
        <v>1</v>
      </c>
      <c r="I283" s="206"/>
      <c r="J283" s="207">
        <f>ROUND(I283*H283,2)</f>
        <v>0</v>
      </c>
      <c r="K283" s="203" t="s">
        <v>19</v>
      </c>
      <c r="L283" s="41"/>
      <c r="M283" s="208" t="s">
        <v>19</v>
      </c>
      <c r="N283" s="209" t="s">
        <v>45</v>
      </c>
      <c r="O283" s="81"/>
      <c r="P283" s="210">
        <f>O283*H283</f>
        <v>0</v>
      </c>
      <c r="Q283" s="210">
        <v>0</v>
      </c>
      <c r="R283" s="210">
        <f>Q283*H283</f>
        <v>0</v>
      </c>
      <c r="S283" s="210">
        <v>0</v>
      </c>
      <c r="T283" s="211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2" t="s">
        <v>292</v>
      </c>
      <c r="AT283" s="212" t="s">
        <v>167</v>
      </c>
      <c r="AU283" s="212" t="s">
        <v>84</v>
      </c>
      <c r="AY283" s="14" t="s">
        <v>164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14" t="s">
        <v>82</v>
      </c>
      <c r="BK283" s="213">
        <f>ROUND(I283*H283,2)</f>
        <v>0</v>
      </c>
      <c r="BL283" s="14" t="s">
        <v>292</v>
      </c>
      <c r="BM283" s="212" t="s">
        <v>2026</v>
      </c>
    </row>
    <row r="284" s="2" customFormat="1" ht="16.5" customHeight="1">
      <c r="A284" s="35"/>
      <c r="B284" s="36"/>
      <c r="C284" s="201" t="s">
        <v>2027</v>
      </c>
      <c r="D284" s="201" t="s">
        <v>167</v>
      </c>
      <c r="E284" s="202" t="s">
        <v>2028</v>
      </c>
      <c r="F284" s="203" t="s">
        <v>2029</v>
      </c>
      <c r="G284" s="204" t="s">
        <v>439</v>
      </c>
      <c r="H284" s="205">
        <v>1</v>
      </c>
      <c r="I284" s="206"/>
      <c r="J284" s="207">
        <f>ROUND(I284*H284,2)</f>
        <v>0</v>
      </c>
      <c r="K284" s="203" t="s">
        <v>19</v>
      </c>
      <c r="L284" s="41"/>
      <c r="M284" s="208" t="s">
        <v>19</v>
      </c>
      <c r="N284" s="209" t="s">
        <v>45</v>
      </c>
      <c r="O284" s="81"/>
      <c r="P284" s="210">
        <f>O284*H284</f>
        <v>0</v>
      </c>
      <c r="Q284" s="210">
        <v>0.0025999999999999999</v>
      </c>
      <c r="R284" s="210">
        <f>Q284*H284</f>
        <v>0.0025999999999999999</v>
      </c>
      <c r="S284" s="210">
        <v>0</v>
      </c>
      <c r="T284" s="21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2" t="s">
        <v>292</v>
      </c>
      <c r="AT284" s="212" t="s">
        <v>167</v>
      </c>
      <c r="AU284" s="212" t="s">
        <v>84</v>
      </c>
      <c r="AY284" s="14" t="s">
        <v>164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14" t="s">
        <v>82</v>
      </c>
      <c r="BK284" s="213">
        <f>ROUND(I284*H284,2)</f>
        <v>0</v>
      </c>
      <c r="BL284" s="14" t="s">
        <v>292</v>
      </c>
      <c r="BM284" s="212" t="s">
        <v>2030</v>
      </c>
    </row>
    <row r="285" s="2" customFormat="1" ht="16.5" customHeight="1">
      <c r="A285" s="35"/>
      <c r="B285" s="36"/>
      <c r="C285" s="201" t="s">
        <v>2031</v>
      </c>
      <c r="D285" s="201" t="s">
        <v>167</v>
      </c>
      <c r="E285" s="202" t="s">
        <v>2032</v>
      </c>
      <c r="F285" s="203" t="s">
        <v>2033</v>
      </c>
      <c r="G285" s="204" t="s">
        <v>439</v>
      </c>
      <c r="H285" s="205">
        <v>1</v>
      </c>
      <c r="I285" s="206"/>
      <c r="J285" s="207">
        <f>ROUND(I285*H285,2)</f>
        <v>0</v>
      </c>
      <c r="K285" s="203" t="s">
        <v>19</v>
      </c>
      <c r="L285" s="41"/>
      <c r="M285" s="208" t="s">
        <v>19</v>
      </c>
      <c r="N285" s="209" t="s">
        <v>45</v>
      </c>
      <c r="O285" s="81"/>
      <c r="P285" s="210">
        <f>O285*H285</f>
        <v>0</v>
      </c>
      <c r="Q285" s="210">
        <v>0.00035</v>
      </c>
      <c r="R285" s="210">
        <f>Q285*H285</f>
        <v>0.00035</v>
      </c>
      <c r="S285" s="210">
        <v>0</v>
      </c>
      <c r="T285" s="21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2" t="s">
        <v>292</v>
      </c>
      <c r="AT285" s="212" t="s">
        <v>167</v>
      </c>
      <c r="AU285" s="212" t="s">
        <v>84</v>
      </c>
      <c r="AY285" s="14" t="s">
        <v>164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14" t="s">
        <v>82</v>
      </c>
      <c r="BK285" s="213">
        <f>ROUND(I285*H285,2)</f>
        <v>0</v>
      </c>
      <c r="BL285" s="14" t="s">
        <v>292</v>
      </c>
      <c r="BM285" s="212" t="s">
        <v>2034</v>
      </c>
    </row>
    <row r="286" s="2" customFormat="1" ht="16.5" customHeight="1">
      <c r="A286" s="35"/>
      <c r="B286" s="36"/>
      <c r="C286" s="201" t="s">
        <v>2035</v>
      </c>
      <c r="D286" s="201" t="s">
        <v>167</v>
      </c>
      <c r="E286" s="202" t="s">
        <v>2036</v>
      </c>
      <c r="F286" s="203" t="s">
        <v>2037</v>
      </c>
      <c r="G286" s="204" t="s">
        <v>439</v>
      </c>
      <c r="H286" s="205">
        <v>1</v>
      </c>
      <c r="I286" s="206"/>
      <c r="J286" s="207">
        <f>ROUND(I286*H286,2)</f>
        <v>0</v>
      </c>
      <c r="K286" s="203" t="s">
        <v>19</v>
      </c>
      <c r="L286" s="41"/>
      <c r="M286" s="208" t="s">
        <v>19</v>
      </c>
      <c r="N286" s="209" t="s">
        <v>45</v>
      </c>
      <c r="O286" s="81"/>
      <c r="P286" s="210">
        <f>O286*H286</f>
        <v>0</v>
      </c>
      <c r="Q286" s="210">
        <v>0.00058</v>
      </c>
      <c r="R286" s="210">
        <f>Q286*H286</f>
        <v>0.00058</v>
      </c>
      <c r="S286" s="210">
        <v>0</v>
      </c>
      <c r="T286" s="211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2" t="s">
        <v>292</v>
      </c>
      <c r="AT286" s="212" t="s">
        <v>167</v>
      </c>
      <c r="AU286" s="212" t="s">
        <v>84</v>
      </c>
      <c r="AY286" s="14" t="s">
        <v>164</v>
      </c>
      <c r="BE286" s="213">
        <f>IF(N286="základní",J286,0)</f>
        <v>0</v>
      </c>
      <c r="BF286" s="213">
        <f>IF(N286="snížená",J286,0)</f>
        <v>0</v>
      </c>
      <c r="BG286" s="213">
        <f>IF(N286="zákl. přenesená",J286,0)</f>
        <v>0</v>
      </c>
      <c r="BH286" s="213">
        <f>IF(N286="sníž. přenesená",J286,0)</f>
        <v>0</v>
      </c>
      <c r="BI286" s="213">
        <f>IF(N286="nulová",J286,0)</f>
        <v>0</v>
      </c>
      <c r="BJ286" s="14" t="s">
        <v>82</v>
      </c>
      <c r="BK286" s="213">
        <f>ROUND(I286*H286,2)</f>
        <v>0</v>
      </c>
      <c r="BL286" s="14" t="s">
        <v>292</v>
      </c>
      <c r="BM286" s="212" t="s">
        <v>2038</v>
      </c>
    </row>
    <row r="287" s="2" customFormat="1" ht="16.5" customHeight="1">
      <c r="A287" s="35"/>
      <c r="B287" s="36"/>
      <c r="C287" s="219" t="s">
        <v>2039</v>
      </c>
      <c r="D287" s="219" t="s">
        <v>232</v>
      </c>
      <c r="E287" s="220" t="s">
        <v>2040</v>
      </c>
      <c r="F287" s="221" t="s">
        <v>2041</v>
      </c>
      <c r="G287" s="222" t="s">
        <v>439</v>
      </c>
      <c r="H287" s="223">
        <v>2</v>
      </c>
      <c r="I287" s="224"/>
      <c r="J287" s="225">
        <f>ROUND(I287*H287,2)</f>
        <v>0</v>
      </c>
      <c r="K287" s="221" t="s">
        <v>19</v>
      </c>
      <c r="L287" s="226"/>
      <c r="M287" s="227" t="s">
        <v>19</v>
      </c>
      <c r="N287" s="228" t="s">
        <v>45</v>
      </c>
      <c r="O287" s="81"/>
      <c r="P287" s="210">
        <f>O287*H287</f>
        <v>0</v>
      </c>
      <c r="Q287" s="210">
        <v>0.00068000000000000005</v>
      </c>
      <c r="R287" s="210">
        <f>Q287*H287</f>
        <v>0.0013600000000000001</v>
      </c>
      <c r="S287" s="210">
        <v>0</v>
      </c>
      <c r="T287" s="21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2" t="s">
        <v>443</v>
      </c>
      <c r="AT287" s="212" t="s">
        <v>232</v>
      </c>
      <c r="AU287" s="212" t="s">
        <v>84</v>
      </c>
      <c r="AY287" s="14" t="s">
        <v>164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14" t="s">
        <v>82</v>
      </c>
      <c r="BK287" s="213">
        <f>ROUND(I287*H287,2)</f>
        <v>0</v>
      </c>
      <c r="BL287" s="14" t="s">
        <v>292</v>
      </c>
      <c r="BM287" s="212" t="s">
        <v>2042</v>
      </c>
    </row>
    <row r="288" s="2" customFormat="1" ht="16.5" customHeight="1">
      <c r="A288" s="35"/>
      <c r="B288" s="36"/>
      <c r="C288" s="201" t="s">
        <v>2043</v>
      </c>
      <c r="D288" s="201" t="s">
        <v>167</v>
      </c>
      <c r="E288" s="202" t="s">
        <v>2044</v>
      </c>
      <c r="F288" s="203" t="s">
        <v>2045</v>
      </c>
      <c r="G288" s="204" t="s">
        <v>439</v>
      </c>
      <c r="H288" s="205">
        <v>1</v>
      </c>
      <c r="I288" s="206"/>
      <c r="J288" s="207">
        <f>ROUND(I288*H288,2)</f>
        <v>0</v>
      </c>
      <c r="K288" s="203" t="s">
        <v>19</v>
      </c>
      <c r="L288" s="41"/>
      <c r="M288" s="208" t="s">
        <v>19</v>
      </c>
      <c r="N288" s="209" t="s">
        <v>45</v>
      </c>
      <c r="O288" s="81"/>
      <c r="P288" s="210">
        <f>O288*H288</f>
        <v>0</v>
      </c>
      <c r="Q288" s="210">
        <v>0</v>
      </c>
      <c r="R288" s="210">
        <f>Q288*H288</f>
        <v>0</v>
      </c>
      <c r="S288" s="210">
        <v>0</v>
      </c>
      <c r="T288" s="211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2" t="s">
        <v>292</v>
      </c>
      <c r="AT288" s="212" t="s">
        <v>167</v>
      </c>
      <c r="AU288" s="212" t="s">
        <v>84</v>
      </c>
      <c r="AY288" s="14" t="s">
        <v>164</v>
      </c>
      <c r="BE288" s="213">
        <f>IF(N288="základní",J288,0)</f>
        <v>0</v>
      </c>
      <c r="BF288" s="213">
        <f>IF(N288="snížená",J288,0)</f>
        <v>0</v>
      </c>
      <c r="BG288" s="213">
        <f>IF(N288="zákl. přenesená",J288,0)</f>
        <v>0</v>
      </c>
      <c r="BH288" s="213">
        <f>IF(N288="sníž. přenesená",J288,0)</f>
        <v>0</v>
      </c>
      <c r="BI288" s="213">
        <f>IF(N288="nulová",J288,0)</f>
        <v>0</v>
      </c>
      <c r="BJ288" s="14" t="s">
        <v>82</v>
      </c>
      <c r="BK288" s="213">
        <f>ROUND(I288*H288,2)</f>
        <v>0</v>
      </c>
      <c r="BL288" s="14" t="s">
        <v>292</v>
      </c>
      <c r="BM288" s="212" t="s">
        <v>2046</v>
      </c>
    </row>
    <row r="289" s="2" customFormat="1" ht="16.5" customHeight="1">
      <c r="A289" s="35"/>
      <c r="B289" s="36"/>
      <c r="C289" s="201" t="s">
        <v>2047</v>
      </c>
      <c r="D289" s="201" t="s">
        <v>167</v>
      </c>
      <c r="E289" s="202" t="s">
        <v>2048</v>
      </c>
      <c r="F289" s="203" t="s">
        <v>2049</v>
      </c>
      <c r="G289" s="204" t="s">
        <v>439</v>
      </c>
      <c r="H289" s="205">
        <v>1</v>
      </c>
      <c r="I289" s="206"/>
      <c r="J289" s="207">
        <f>ROUND(I289*H289,2)</f>
        <v>0</v>
      </c>
      <c r="K289" s="203" t="s">
        <v>19</v>
      </c>
      <c r="L289" s="41"/>
      <c r="M289" s="208" t="s">
        <v>19</v>
      </c>
      <c r="N289" s="209" t="s">
        <v>45</v>
      </c>
      <c r="O289" s="81"/>
      <c r="P289" s="210">
        <f>O289*H289</f>
        <v>0</v>
      </c>
      <c r="Q289" s="210">
        <v>0</v>
      </c>
      <c r="R289" s="210">
        <f>Q289*H289</f>
        <v>0</v>
      </c>
      <c r="S289" s="210">
        <v>0</v>
      </c>
      <c r="T289" s="211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2" t="s">
        <v>292</v>
      </c>
      <c r="AT289" s="212" t="s">
        <v>167</v>
      </c>
      <c r="AU289" s="212" t="s">
        <v>84</v>
      </c>
      <c r="AY289" s="14" t="s">
        <v>164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14" t="s">
        <v>82</v>
      </c>
      <c r="BK289" s="213">
        <f>ROUND(I289*H289,2)</f>
        <v>0</v>
      </c>
      <c r="BL289" s="14" t="s">
        <v>292</v>
      </c>
      <c r="BM289" s="212" t="s">
        <v>2050</v>
      </c>
    </row>
    <row r="290" s="2" customFormat="1" ht="16.5" customHeight="1">
      <c r="A290" s="35"/>
      <c r="B290" s="36"/>
      <c r="C290" s="201" t="s">
        <v>2051</v>
      </c>
      <c r="D290" s="201" t="s">
        <v>167</v>
      </c>
      <c r="E290" s="202" t="s">
        <v>2052</v>
      </c>
      <c r="F290" s="203" t="s">
        <v>2053</v>
      </c>
      <c r="G290" s="204" t="s">
        <v>439</v>
      </c>
      <c r="H290" s="205">
        <v>1</v>
      </c>
      <c r="I290" s="206"/>
      <c r="J290" s="207">
        <f>ROUND(I290*H290,2)</f>
        <v>0</v>
      </c>
      <c r="K290" s="203" t="s">
        <v>19</v>
      </c>
      <c r="L290" s="41"/>
      <c r="M290" s="208" t="s">
        <v>19</v>
      </c>
      <c r="N290" s="209" t="s">
        <v>45</v>
      </c>
      <c r="O290" s="81"/>
      <c r="P290" s="210">
        <f>O290*H290</f>
        <v>0</v>
      </c>
      <c r="Q290" s="210">
        <v>0</v>
      </c>
      <c r="R290" s="210">
        <f>Q290*H290</f>
        <v>0</v>
      </c>
      <c r="S290" s="210">
        <v>0</v>
      </c>
      <c r="T290" s="21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2" t="s">
        <v>292</v>
      </c>
      <c r="AT290" s="212" t="s">
        <v>167</v>
      </c>
      <c r="AU290" s="212" t="s">
        <v>84</v>
      </c>
      <c r="AY290" s="14" t="s">
        <v>164</v>
      </c>
      <c r="BE290" s="213">
        <f>IF(N290="základní",J290,0)</f>
        <v>0</v>
      </c>
      <c r="BF290" s="213">
        <f>IF(N290="snížená",J290,0)</f>
        <v>0</v>
      </c>
      <c r="BG290" s="213">
        <f>IF(N290="zákl. přenesená",J290,0)</f>
        <v>0</v>
      </c>
      <c r="BH290" s="213">
        <f>IF(N290="sníž. přenesená",J290,0)</f>
        <v>0</v>
      </c>
      <c r="BI290" s="213">
        <f>IF(N290="nulová",J290,0)</f>
        <v>0</v>
      </c>
      <c r="BJ290" s="14" t="s">
        <v>82</v>
      </c>
      <c r="BK290" s="213">
        <f>ROUND(I290*H290,2)</f>
        <v>0</v>
      </c>
      <c r="BL290" s="14" t="s">
        <v>292</v>
      </c>
      <c r="BM290" s="212" t="s">
        <v>2054</v>
      </c>
    </row>
    <row r="291" s="2" customFormat="1" ht="16.5" customHeight="1">
      <c r="A291" s="35"/>
      <c r="B291" s="36"/>
      <c r="C291" s="201" t="s">
        <v>2055</v>
      </c>
      <c r="D291" s="201" t="s">
        <v>167</v>
      </c>
      <c r="E291" s="202" t="s">
        <v>2056</v>
      </c>
      <c r="F291" s="203" t="s">
        <v>2057</v>
      </c>
      <c r="G291" s="204" t="s">
        <v>439</v>
      </c>
      <c r="H291" s="205">
        <v>7</v>
      </c>
      <c r="I291" s="206"/>
      <c r="J291" s="207">
        <f>ROUND(I291*H291,2)</f>
        <v>0</v>
      </c>
      <c r="K291" s="203" t="s">
        <v>19</v>
      </c>
      <c r="L291" s="41"/>
      <c r="M291" s="208" t="s">
        <v>19</v>
      </c>
      <c r="N291" s="209" t="s">
        <v>45</v>
      </c>
      <c r="O291" s="81"/>
      <c r="P291" s="210">
        <f>O291*H291</f>
        <v>0</v>
      </c>
      <c r="Q291" s="210">
        <v>0.00017000000000000001</v>
      </c>
      <c r="R291" s="210">
        <f>Q291*H291</f>
        <v>0.0011900000000000001</v>
      </c>
      <c r="S291" s="210">
        <v>0</v>
      </c>
      <c r="T291" s="211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2" t="s">
        <v>292</v>
      </c>
      <c r="AT291" s="212" t="s">
        <v>167</v>
      </c>
      <c r="AU291" s="212" t="s">
        <v>84</v>
      </c>
      <c r="AY291" s="14" t="s">
        <v>164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14" t="s">
        <v>82</v>
      </c>
      <c r="BK291" s="213">
        <f>ROUND(I291*H291,2)</f>
        <v>0</v>
      </c>
      <c r="BL291" s="14" t="s">
        <v>292</v>
      </c>
      <c r="BM291" s="212" t="s">
        <v>2058</v>
      </c>
    </row>
    <row r="292" s="2" customFormat="1" ht="16.5" customHeight="1">
      <c r="A292" s="35"/>
      <c r="B292" s="36"/>
      <c r="C292" s="201" t="s">
        <v>2059</v>
      </c>
      <c r="D292" s="201" t="s">
        <v>167</v>
      </c>
      <c r="E292" s="202" t="s">
        <v>2060</v>
      </c>
      <c r="F292" s="203" t="s">
        <v>2061</v>
      </c>
      <c r="G292" s="204" t="s">
        <v>439</v>
      </c>
      <c r="H292" s="205">
        <v>1</v>
      </c>
      <c r="I292" s="206"/>
      <c r="J292" s="207">
        <f>ROUND(I292*H292,2)</f>
        <v>0</v>
      </c>
      <c r="K292" s="203" t="s">
        <v>19</v>
      </c>
      <c r="L292" s="41"/>
      <c r="M292" s="208" t="s">
        <v>19</v>
      </c>
      <c r="N292" s="209" t="s">
        <v>45</v>
      </c>
      <c r="O292" s="81"/>
      <c r="P292" s="210">
        <f>O292*H292</f>
        <v>0</v>
      </c>
      <c r="Q292" s="210">
        <v>0.00106</v>
      </c>
      <c r="R292" s="210">
        <f>Q292*H292</f>
        <v>0.00106</v>
      </c>
      <c r="S292" s="210">
        <v>0</v>
      </c>
      <c r="T292" s="211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2" t="s">
        <v>292</v>
      </c>
      <c r="AT292" s="212" t="s">
        <v>167</v>
      </c>
      <c r="AU292" s="212" t="s">
        <v>84</v>
      </c>
      <c r="AY292" s="14" t="s">
        <v>164</v>
      </c>
      <c r="BE292" s="213">
        <f>IF(N292="základní",J292,0)</f>
        <v>0</v>
      </c>
      <c r="BF292" s="213">
        <f>IF(N292="snížená",J292,0)</f>
        <v>0</v>
      </c>
      <c r="BG292" s="213">
        <f>IF(N292="zákl. přenesená",J292,0)</f>
        <v>0</v>
      </c>
      <c r="BH292" s="213">
        <f>IF(N292="sníž. přenesená",J292,0)</f>
        <v>0</v>
      </c>
      <c r="BI292" s="213">
        <f>IF(N292="nulová",J292,0)</f>
        <v>0</v>
      </c>
      <c r="BJ292" s="14" t="s">
        <v>82</v>
      </c>
      <c r="BK292" s="213">
        <f>ROUND(I292*H292,2)</f>
        <v>0</v>
      </c>
      <c r="BL292" s="14" t="s">
        <v>292</v>
      </c>
      <c r="BM292" s="212" t="s">
        <v>2062</v>
      </c>
    </row>
    <row r="293" s="2" customFormat="1" ht="16.5" customHeight="1">
      <c r="A293" s="35"/>
      <c r="B293" s="36"/>
      <c r="C293" s="201" t="s">
        <v>2063</v>
      </c>
      <c r="D293" s="201" t="s">
        <v>167</v>
      </c>
      <c r="E293" s="202" t="s">
        <v>2064</v>
      </c>
      <c r="F293" s="203" t="s">
        <v>2065</v>
      </c>
      <c r="G293" s="204" t="s">
        <v>439</v>
      </c>
      <c r="H293" s="205">
        <v>1</v>
      </c>
      <c r="I293" s="206"/>
      <c r="J293" s="207">
        <f>ROUND(I293*H293,2)</f>
        <v>0</v>
      </c>
      <c r="K293" s="203" t="s">
        <v>19</v>
      </c>
      <c r="L293" s="41"/>
      <c r="M293" s="208" t="s">
        <v>19</v>
      </c>
      <c r="N293" s="209" t="s">
        <v>45</v>
      </c>
      <c r="O293" s="81"/>
      <c r="P293" s="210">
        <f>O293*H293</f>
        <v>0</v>
      </c>
      <c r="Q293" s="210">
        <v>0.00046999999999999999</v>
      </c>
      <c r="R293" s="210">
        <f>Q293*H293</f>
        <v>0.00046999999999999999</v>
      </c>
      <c r="S293" s="210">
        <v>0</v>
      </c>
      <c r="T293" s="21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2" t="s">
        <v>292</v>
      </c>
      <c r="AT293" s="212" t="s">
        <v>167</v>
      </c>
      <c r="AU293" s="212" t="s">
        <v>84</v>
      </c>
      <c r="AY293" s="14" t="s">
        <v>164</v>
      </c>
      <c r="BE293" s="213">
        <f>IF(N293="základní",J293,0)</f>
        <v>0</v>
      </c>
      <c r="BF293" s="213">
        <f>IF(N293="snížená",J293,0)</f>
        <v>0</v>
      </c>
      <c r="BG293" s="213">
        <f>IF(N293="zákl. přenesená",J293,0)</f>
        <v>0</v>
      </c>
      <c r="BH293" s="213">
        <f>IF(N293="sníž. přenesená",J293,0)</f>
        <v>0</v>
      </c>
      <c r="BI293" s="213">
        <f>IF(N293="nulová",J293,0)</f>
        <v>0</v>
      </c>
      <c r="BJ293" s="14" t="s">
        <v>82</v>
      </c>
      <c r="BK293" s="213">
        <f>ROUND(I293*H293,2)</f>
        <v>0</v>
      </c>
      <c r="BL293" s="14" t="s">
        <v>292</v>
      </c>
      <c r="BM293" s="212" t="s">
        <v>2066</v>
      </c>
    </row>
    <row r="294" s="2" customFormat="1" ht="16.5" customHeight="1">
      <c r="A294" s="35"/>
      <c r="B294" s="36"/>
      <c r="C294" s="219" t="s">
        <v>2067</v>
      </c>
      <c r="D294" s="219" t="s">
        <v>232</v>
      </c>
      <c r="E294" s="220" t="s">
        <v>2068</v>
      </c>
      <c r="F294" s="221" t="s">
        <v>2069</v>
      </c>
      <c r="G294" s="222" t="s">
        <v>439</v>
      </c>
      <c r="H294" s="223">
        <v>1</v>
      </c>
      <c r="I294" s="224"/>
      <c r="J294" s="225">
        <f>ROUND(I294*H294,2)</f>
        <v>0</v>
      </c>
      <c r="K294" s="221" t="s">
        <v>19</v>
      </c>
      <c r="L294" s="226"/>
      <c r="M294" s="227" t="s">
        <v>19</v>
      </c>
      <c r="N294" s="228" t="s">
        <v>45</v>
      </c>
      <c r="O294" s="81"/>
      <c r="P294" s="210">
        <f>O294*H294</f>
        <v>0</v>
      </c>
      <c r="Q294" s="210">
        <v>0.010500000000000001</v>
      </c>
      <c r="R294" s="210">
        <f>Q294*H294</f>
        <v>0.010500000000000001</v>
      </c>
      <c r="S294" s="210">
        <v>0</v>
      </c>
      <c r="T294" s="211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2" t="s">
        <v>443</v>
      </c>
      <c r="AT294" s="212" t="s">
        <v>232</v>
      </c>
      <c r="AU294" s="212" t="s">
        <v>84</v>
      </c>
      <c r="AY294" s="14" t="s">
        <v>164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4" t="s">
        <v>82</v>
      </c>
      <c r="BK294" s="213">
        <f>ROUND(I294*H294,2)</f>
        <v>0</v>
      </c>
      <c r="BL294" s="14" t="s">
        <v>292</v>
      </c>
      <c r="BM294" s="212" t="s">
        <v>2070</v>
      </c>
    </row>
    <row r="295" s="2" customFormat="1" ht="16.5" customHeight="1">
      <c r="A295" s="35"/>
      <c r="B295" s="36"/>
      <c r="C295" s="201" t="s">
        <v>2071</v>
      </c>
      <c r="D295" s="201" t="s">
        <v>167</v>
      </c>
      <c r="E295" s="202" t="s">
        <v>2072</v>
      </c>
      <c r="F295" s="203" t="s">
        <v>2073</v>
      </c>
      <c r="G295" s="204" t="s">
        <v>439</v>
      </c>
      <c r="H295" s="205">
        <v>1</v>
      </c>
      <c r="I295" s="206"/>
      <c r="J295" s="207">
        <f>ROUND(I295*H295,2)</f>
        <v>0</v>
      </c>
      <c r="K295" s="203" t="s">
        <v>19</v>
      </c>
      <c r="L295" s="41"/>
      <c r="M295" s="208" t="s">
        <v>19</v>
      </c>
      <c r="N295" s="209" t="s">
        <v>45</v>
      </c>
      <c r="O295" s="81"/>
      <c r="P295" s="210">
        <f>O295*H295</f>
        <v>0</v>
      </c>
      <c r="Q295" s="210">
        <v>0.00628</v>
      </c>
      <c r="R295" s="210">
        <f>Q295*H295</f>
        <v>0.00628</v>
      </c>
      <c r="S295" s="210">
        <v>0</v>
      </c>
      <c r="T295" s="211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2" t="s">
        <v>292</v>
      </c>
      <c r="AT295" s="212" t="s">
        <v>167</v>
      </c>
      <c r="AU295" s="212" t="s">
        <v>84</v>
      </c>
      <c r="AY295" s="14" t="s">
        <v>164</v>
      </c>
      <c r="BE295" s="213">
        <f>IF(N295="základní",J295,0)</f>
        <v>0</v>
      </c>
      <c r="BF295" s="213">
        <f>IF(N295="snížená",J295,0)</f>
        <v>0</v>
      </c>
      <c r="BG295" s="213">
        <f>IF(N295="zákl. přenesená",J295,0)</f>
        <v>0</v>
      </c>
      <c r="BH295" s="213">
        <f>IF(N295="sníž. přenesená",J295,0)</f>
        <v>0</v>
      </c>
      <c r="BI295" s="213">
        <f>IF(N295="nulová",J295,0)</f>
        <v>0</v>
      </c>
      <c r="BJ295" s="14" t="s">
        <v>82</v>
      </c>
      <c r="BK295" s="213">
        <f>ROUND(I295*H295,2)</f>
        <v>0</v>
      </c>
      <c r="BL295" s="14" t="s">
        <v>292</v>
      </c>
      <c r="BM295" s="212" t="s">
        <v>2074</v>
      </c>
    </row>
    <row r="296" s="2" customFormat="1" ht="16.5" customHeight="1">
      <c r="A296" s="35"/>
      <c r="B296" s="36"/>
      <c r="C296" s="219" t="s">
        <v>2075</v>
      </c>
      <c r="D296" s="219" t="s">
        <v>232</v>
      </c>
      <c r="E296" s="220" t="s">
        <v>2076</v>
      </c>
      <c r="F296" s="221" t="s">
        <v>2077</v>
      </c>
      <c r="G296" s="222" t="s">
        <v>780</v>
      </c>
      <c r="H296" s="223">
        <v>1</v>
      </c>
      <c r="I296" s="224"/>
      <c r="J296" s="225">
        <f>ROUND(I296*H296,2)</f>
        <v>0</v>
      </c>
      <c r="K296" s="221" t="s">
        <v>19</v>
      </c>
      <c r="L296" s="226"/>
      <c r="M296" s="227" t="s">
        <v>19</v>
      </c>
      <c r="N296" s="228" t="s">
        <v>45</v>
      </c>
      <c r="O296" s="81"/>
      <c r="P296" s="210">
        <f>O296*H296</f>
        <v>0</v>
      </c>
      <c r="Q296" s="210">
        <v>0</v>
      </c>
      <c r="R296" s="210">
        <f>Q296*H296</f>
        <v>0</v>
      </c>
      <c r="S296" s="210">
        <v>0</v>
      </c>
      <c r="T296" s="211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2" t="s">
        <v>443</v>
      </c>
      <c r="AT296" s="212" t="s">
        <v>232</v>
      </c>
      <c r="AU296" s="212" t="s">
        <v>84</v>
      </c>
      <c r="AY296" s="14" t="s">
        <v>164</v>
      </c>
      <c r="BE296" s="213">
        <f>IF(N296="základní",J296,0)</f>
        <v>0</v>
      </c>
      <c r="BF296" s="213">
        <f>IF(N296="snížená",J296,0)</f>
        <v>0</v>
      </c>
      <c r="BG296" s="213">
        <f>IF(N296="zákl. přenesená",J296,0)</f>
        <v>0</v>
      </c>
      <c r="BH296" s="213">
        <f>IF(N296="sníž. přenesená",J296,0)</f>
        <v>0</v>
      </c>
      <c r="BI296" s="213">
        <f>IF(N296="nulová",J296,0)</f>
        <v>0</v>
      </c>
      <c r="BJ296" s="14" t="s">
        <v>82</v>
      </c>
      <c r="BK296" s="213">
        <f>ROUND(I296*H296,2)</f>
        <v>0</v>
      </c>
      <c r="BL296" s="14" t="s">
        <v>292</v>
      </c>
      <c r="BM296" s="212" t="s">
        <v>2078</v>
      </c>
    </row>
    <row r="297" s="2" customFormat="1" ht="16.5" customHeight="1">
      <c r="A297" s="35"/>
      <c r="B297" s="36"/>
      <c r="C297" s="201" t="s">
        <v>2079</v>
      </c>
      <c r="D297" s="201" t="s">
        <v>167</v>
      </c>
      <c r="E297" s="202" t="s">
        <v>2080</v>
      </c>
      <c r="F297" s="203" t="s">
        <v>2081</v>
      </c>
      <c r="G297" s="204" t="s">
        <v>439</v>
      </c>
      <c r="H297" s="205">
        <v>1</v>
      </c>
      <c r="I297" s="206"/>
      <c r="J297" s="207">
        <f>ROUND(I297*H297,2)</f>
        <v>0</v>
      </c>
      <c r="K297" s="203" t="s">
        <v>19</v>
      </c>
      <c r="L297" s="41"/>
      <c r="M297" s="208" t="s">
        <v>19</v>
      </c>
      <c r="N297" s="209" t="s">
        <v>45</v>
      </c>
      <c r="O297" s="81"/>
      <c r="P297" s="210">
        <f>O297*H297</f>
        <v>0</v>
      </c>
      <c r="Q297" s="210">
        <v>0.014999999999999999</v>
      </c>
      <c r="R297" s="210">
        <f>Q297*H297</f>
        <v>0.014999999999999999</v>
      </c>
      <c r="S297" s="210">
        <v>0</v>
      </c>
      <c r="T297" s="21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2" t="s">
        <v>292</v>
      </c>
      <c r="AT297" s="212" t="s">
        <v>167</v>
      </c>
      <c r="AU297" s="212" t="s">
        <v>84</v>
      </c>
      <c r="AY297" s="14" t="s">
        <v>164</v>
      </c>
      <c r="BE297" s="213">
        <f>IF(N297="základní",J297,0)</f>
        <v>0</v>
      </c>
      <c r="BF297" s="213">
        <f>IF(N297="snížená",J297,0)</f>
        <v>0</v>
      </c>
      <c r="BG297" s="213">
        <f>IF(N297="zákl. přenesená",J297,0)</f>
        <v>0</v>
      </c>
      <c r="BH297" s="213">
        <f>IF(N297="sníž. přenesená",J297,0)</f>
        <v>0</v>
      </c>
      <c r="BI297" s="213">
        <f>IF(N297="nulová",J297,0)</f>
        <v>0</v>
      </c>
      <c r="BJ297" s="14" t="s">
        <v>82</v>
      </c>
      <c r="BK297" s="213">
        <f>ROUND(I297*H297,2)</f>
        <v>0</v>
      </c>
      <c r="BL297" s="14" t="s">
        <v>292</v>
      </c>
      <c r="BM297" s="212" t="s">
        <v>2082</v>
      </c>
    </row>
    <row r="298" s="2" customFormat="1" ht="16.5" customHeight="1">
      <c r="A298" s="35"/>
      <c r="B298" s="36"/>
      <c r="C298" s="219" t="s">
        <v>2083</v>
      </c>
      <c r="D298" s="219" t="s">
        <v>232</v>
      </c>
      <c r="E298" s="220" t="s">
        <v>2084</v>
      </c>
      <c r="F298" s="221" t="s">
        <v>2085</v>
      </c>
      <c r="G298" s="222" t="s">
        <v>439</v>
      </c>
      <c r="H298" s="223">
        <v>1</v>
      </c>
      <c r="I298" s="224"/>
      <c r="J298" s="225">
        <f>ROUND(I298*H298,2)</f>
        <v>0</v>
      </c>
      <c r="K298" s="221" t="s">
        <v>171</v>
      </c>
      <c r="L298" s="226"/>
      <c r="M298" s="227" t="s">
        <v>19</v>
      </c>
      <c r="N298" s="228" t="s">
        <v>45</v>
      </c>
      <c r="O298" s="81"/>
      <c r="P298" s="210">
        <f>O298*H298</f>
        <v>0</v>
      </c>
      <c r="Q298" s="210">
        <v>0.0028800000000000002</v>
      </c>
      <c r="R298" s="210">
        <f>Q298*H298</f>
        <v>0.0028800000000000002</v>
      </c>
      <c r="S298" s="210">
        <v>0</v>
      </c>
      <c r="T298" s="211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2" t="s">
        <v>443</v>
      </c>
      <c r="AT298" s="212" t="s">
        <v>232</v>
      </c>
      <c r="AU298" s="212" t="s">
        <v>84</v>
      </c>
      <c r="AY298" s="14" t="s">
        <v>164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14" t="s">
        <v>82</v>
      </c>
      <c r="BK298" s="213">
        <f>ROUND(I298*H298,2)</f>
        <v>0</v>
      </c>
      <c r="BL298" s="14" t="s">
        <v>292</v>
      </c>
      <c r="BM298" s="212" t="s">
        <v>2086</v>
      </c>
    </row>
    <row r="299" s="2" customFormat="1" ht="16.5" customHeight="1">
      <c r="A299" s="35"/>
      <c r="B299" s="36"/>
      <c r="C299" s="219" t="s">
        <v>2087</v>
      </c>
      <c r="D299" s="219" t="s">
        <v>232</v>
      </c>
      <c r="E299" s="220" t="s">
        <v>2088</v>
      </c>
      <c r="F299" s="221" t="s">
        <v>2089</v>
      </c>
      <c r="G299" s="222" t="s">
        <v>439</v>
      </c>
      <c r="H299" s="223">
        <v>2</v>
      </c>
      <c r="I299" s="224"/>
      <c r="J299" s="225">
        <f>ROUND(I299*H299,2)</f>
        <v>0</v>
      </c>
      <c r="K299" s="221" t="s">
        <v>19</v>
      </c>
      <c r="L299" s="226"/>
      <c r="M299" s="227" t="s">
        <v>19</v>
      </c>
      <c r="N299" s="228" t="s">
        <v>45</v>
      </c>
      <c r="O299" s="81"/>
      <c r="P299" s="210">
        <f>O299*H299</f>
        <v>0</v>
      </c>
      <c r="Q299" s="210">
        <v>0</v>
      </c>
      <c r="R299" s="210">
        <f>Q299*H299</f>
        <v>0</v>
      </c>
      <c r="S299" s="210">
        <v>0</v>
      </c>
      <c r="T299" s="211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2" t="s">
        <v>443</v>
      </c>
      <c r="AT299" s="212" t="s">
        <v>232</v>
      </c>
      <c r="AU299" s="212" t="s">
        <v>84</v>
      </c>
      <c r="AY299" s="14" t="s">
        <v>164</v>
      </c>
      <c r="BE299" s="213">
        <f>IF(N299="základní",J299,0)</f>
        <v>0</v>
      </c>
      <c r="BF299" s="213">
        <f>IF(N299="snížená",J299,0)</f>
        <v>0</v>
      </c>
      <c r="BG299" s="213">
        <f>IF(N299="zákl. přenesená",J299,0)</f>
        <v>0</v>
      </c>
      <c r="BH299" s="213">
        <f>IF(N299="sníž. přenesená",J299,0)</f>
        <v>0</v>
      </c>
      <c r="BI299" s="213">
        <f>IF(N299="nulová",J299,0)</f>
        <v>0</v>
      </c>
      <c r="BJ299" s="14" t="s">
        <v>82</v>
      </c>
      <c r="BK299" s="213">
        <f>ROUND(I299*H299,2)</f>
        <v>0</v>
      </c>
      <c r="BL299" s="14" t="s">
        <v>292</v>
      </c>
      <c r="BM299" s="212" t="s">
        <v>2090</v>
      </c>
    </row>
    <row r="300" s="2" customFormat="1" ht="16.5" customHeight="1">
      <c r="A300" s="35"/>
      <c r="B300" s="36"/>
      <c r="C300" s="219" t="s">
        <v>2091</v>
      </c>
      <c r="D300" s="219" t="s">
        <v>232</v>
      </c>
      <c r="E300" s="220" t="s">
        <v>2092</v>
      </c>
      <c r="F300" s="221" t="s">
        <v>2093</v>
      </c>
      <c r="G300" s="222" t="s">
        <v>439</v>
      </c>
      <c r="H300" s="223">
        <v>9</v>
      </c>
      <c r="I300" s="224"/>
      <c r="J300" s="225">
        <f>ROUND(I300*H300,2)</f>
        <v>0</v>
      </c>
      <c r="K300" s="221" t="s">
        <v>19</v>
      </c>
      <c r="L300" s="226"/>
      <c r="M300" s="227" t="s">
        <v>19</v>
      </c>
      <c r="N300" s="228" t="s">
        <v>45</v>
      </c>
      <c r="O300" s="81"/>
      <c r="P300" s="210">
        <f>O300*H300</f>
        <v>0</v>
      </c>
      <c r="Q300" s="210">
        <v>0.001</v>
      </c>
      <c r="R300" s="210">
        <f>Q300*H300</f>
        <v>0.0090000000000000011</v>
      </c>
      <c r="S300" s="210">
        <v>0</v>
      </c>
      <c r="T300" s="211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2" t="s">
        <v>443</v>
      </c>
      <c r="AT300" s="212" t="s">
        <v>232</v>
      </c>
      <c r="AU300" s="212" t="s">
        <v>84</v>
      </c>
      <c r="AY300" s="14" t="s">
        <v>164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14" t="s">
        <v>82</v>
      </c>
      <c r="BK300" s="213">
        <f>ROUND(I300*H300,2)</f>
        <v>0</v>
      </c>
      <c r="BL300" s="14" t="s">
        <v>292</v>
      </c>
      <c r="BM300" s="212" t="s">
        <v>2094</v>
      </c>
    </row>
    <row r="301" s="2" customFormat="1" ht="16.5" customHeight="1">
      <c r="A301" s="35"/>
      <c r="B301" s="36"/>
      <c r="C301" s="219" t="s">
        <v>2095</v>
      </c>
      <c r="D301" s="219" t="s">
        <v>232</v>
      </c>
      <c r="E301" s="220" t="s">
        <v>2096</v>
      </c>
      <c r="F301" s="221" t="s">
        <v>2097</v>
      </c>
      <c r="G301" s="222" t="s">
        <v>439</v>
      </c>
      <c r="H301" s="223">
        <v>5</v>
      </c>
      <c r="I301" s="224"/>
      <c r="J301" s="225">
        <f>ROUND(I301*H301,2)</f>
        <v>0</v>
      </c>
      <c r="K301" s="221" t="s">
        <v>19</v>
      </c>
      <c r="L301" s="226"/>
      <c r="M301" s="227" t="s">
        <v>19</v>
      </c>
      <c r="N301" s="228" t="s">
        <v>45</v>
      </c>
      <c r="O301" s="81"/>
      <c r="P301" s="210">
        <f>O301*H301</f>
        <v>0</v>
      </c>
      <c r="Q301" s="210">
        <v>0.0038</v>
      </c>
      <c r="R301" s="210">
        <f>Q301*H301</f>
        <v>0.019</v>
      </c>
      <c r="S301" s="210">
        <v>0</v>
      </c>
      <c r="T301" s="211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2" t="s">
        <v>443</v>
      </c>
      <c r="AT301" s="212" t="s">
        <v>232</v>
      </c>
      <c r="AU301" s="212" t="s">
        <v>84</v>
      </c>
      <c r="AY301" s="14" t="s">
        <v>164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14" t="s">
        <v>82</v>
      </c>
      <c r="BK301" s="213">
        <f>ROUND(I301*H301,2)</f>
        <v>0</v>
      </c>
      <c r="BL301" s="14" t="s">
        <v>292</v>
      </c>
      <c r="BM301" s="212" t="s">
        <v>2098</v>
      </c>
    </row>
    <row r="302" s="2" customFormat="1" ht="16.5" customHeight="1">
      <c r="A302" s="35"/>
      <c r="B302" s="36"/>
      <c r="C302" s="201" t="s">
        <v>2099</v>
      </c>
      <c r="D302" s="201" t="s">
        <v>167</v>
      </c>
      <c r="E302" s="202" t="s">
        <v>2100</v>
      </c>
      <c r="F302" s="203" t="s">
        <v>2101</v>
      </c>
      <c r="G302" s="204" t="s">
        <v>219</v>
      </c>
      <c r="H302" s="205">
        <v>4</v>
      </c>
      <c r="I302" s="206"/>
      <c r="J302" s="207">
        <f>ROUND(I302*H302,2)</f>
        <v>0</v>
      </c>
      <c r="K302" s="203" t="s">
        <v>19</v>
      </c>
      <c r="L302" s="41"/>
      <c r="M302" s="208" t="s">
        <v>19</v>
      </c>
      <c r="N302" s="209" t="s">
        <v>45</v>
      </c>
      <c r="O302" s="81"/>
      <c r="P302" s="210">
        <f>O302*H302</f>
        <v>0</v>
      </c>
      <c r="Q302" s="210">
        <v>0</v>
      </c>
      <c r="R302" s="210">
        <f>Q302*H302</f>
        <v>0</v>
      </c>
      <c r="S302" s="210">
        <v>0</v>
      </c>
      <c r="T302" s="211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2" t="s">
        <v>292</v>
      </c>
      <c r="AT302" s="212" t="s">
        <v>167</v>
      </c>
      <c r="AU302" s="212" t="s">
        <v>84</v>
      </c>
      <c r="AY302" s="14" t="s">
        <v>164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14" t="s">
        <v>82</v>
      </c>
      <c r="BK302" s="213">
        <f>ROUND(I302*H302,2)</f>
        <v>0</v>
      </c>
      <c r="BL302" s="14" t="s">
        <v>292</v>
      </c>
      <c r="BM302" s="212" t="s">
        <v>2102</v>
      </c>
    </row>
    <row r="303" s="2" customFormat="1" ht="16.5" customHeight="1">
      <c r="A303" s="35"/>
      <c r="B303" s="36"/>
      <c r="C303" s="201" t="s">
        <v>2103</v>
      </c>
      <c r="D303" s="201" t="s">
        <v>167</v>
      </c>
      <c r="E303" s="202" t="s">
        <v>2104</v>
      </c>
      <c r="F303" s="203" t="s">
        <v>2105</v>
      </c>
      <c r="G303" s="204" t="s">
        <v>439</v>
      </c>
      <c r="H303" s="205">
        <v>1</v>
      </c>
      <c r="I303" s="206"/>
      <c r="J303" s="207">
        <f>ROUND(I303*H303,2)</f>
        <v>0</v>
      </c>
      <c r="K303" s="203" t="s">
        <v>19</v>
      </c>
      <c r="L303" s="41"/>
      <c r="M303" s="208" t="s">
        <v>19</v>
      </c>
      <c r="N303" s="209" t="s">
        <v>45</v>
      </c>
      <c r="O303" s="81"/>
      <c r="P303" s="210">
        <f>O303*H303</f>
        <v>0</v>
      </c>
      <c r="Q303" s="210">
        <v>0.12501999999999999</v>
      </c>
      <c r="R303" s="210">
        <f>Q303*H303</f>
        <v>0.12501999999999999</v>
      </c>
      <c r="S303" s="210">
        <v>0</v>
      </c>
      <c r="T303" s="211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2" t="s">
        <v>292</v>
      </c>
      <c r="AT303" s="212" t="s">
        <v>167</v>
      </c>
      <c r="AU303" s="212" t="s">
        <v>84</v>
      </c>
      <c r="AY303" s="14" t="s">
        <v>164</v>
      </c>
      <c r="BE303" s="213">
        <f>IF(N303="základní",J303,0)</f>
        <v>0</v>
      </c>
      <c r="BF303" s="213">
        <f>IF(N303="snížená",J303,0)</f>
        <v>0</v>
      </c>
      <c r="BG303" s="213">
        <f>IF(N303="zákl. přenesená",J303,0)</f>
        <v>0</v>
      </c>
      <c r="BH303" s="213">
        <f>IF(N303="sníž. přenesená",J303,0)</f>
        <v>0</v>
      </c>
      <c r="BI303" s="213">
        <f>IF(N303="nulová",J303,0)</f>
        <v>0</v>
      </c>
      <c r="BJ303" s="14" t="s">
        <v>82</v>
      </c>
      <c r="BK303" s="213">
        <f>ROUND(I303*H303,2)</f>
        <v>0</v>
      </c>
      <c r="BL303" s="14" t="s">
        <v>292</v>
      </c>
      <c r="BM303" s="212" t="s">
        <v>2106</v>
      </c>
    </row>
    <row r="304" s="2" customFormat="1" ht="21.75" customHeight="1">
      <c r="A304" s="35"/>
      <c r="B304" s="36"/>
      <c r="C304" s="201" t="s">
        <v>2107</v>
      </c>
      <c r="D304" s="201" t="s">
        <v>167</v>
      </c>
      <c r="E304" s="202" t="s">
        <v>2108</v>
      </c>
      <c r="F304" s="203" t="s">
        <v>2109</v>
      </c>
      <c r="G304" s="204" t="s">
        <v>439</v>
      </c>
      <c r="H304" s="205">
        <v>1</v>
      </c>
      <c r="I304" s="206"/>
      <c r="J304" s="207">
        <f>ROUND(I304*H304,2)</f>
        <v>0</v>
      </c>
      <c r="K304" s="203" t="s">
        <v>171</v>
      </c>
      <c r="L304" s="41"/>
      <c r="M304" s="208" t="s">
        <v>19</v>
      </c>
      <c r="N304" s="209" t="s">
        <v>45</v>
      </c>
      <c r="O304" s="81"/>
      <c r="P304" s="210">
        <f>O304*H304</f>
        <v>0</v>
      </c>
      <c r="Q304" s="210">
        <v>0.0016848600000000001</v>
      </c>
      <c r="R304" s="210">
        <f>Q304*H304</f>
        <v>0.0016848600000000001</v>
      </c>
      <c r="S304" s="210">
        <v>0</v>
      </c>
      <c r="T304" s="211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2" t="s">
        <v>292</v>
      </c>
      <c r="AT304" s="212" t="s">
        <v>167</v>
      </c>
      <c r="AU304" s="212" t="s">
        <v>84</v>
      </c>
      <c r="AY304" s="14" t="s">
        <v>164</v>
      </c>
      <c r="BE304" s="213">
        <f>IF(N304="základní",J304,0)</f>
        <v>0</v>
      </c>
      <c r="BF304" s="213">
        <f>IF(N304="snížená",J304,0)</f>
        <v>0</v>
      </c>
      <c r="BG304" s="213">
        <f>IF(N304="zákl. přenesená",J304,0)</f>
        <v>0</v>
      </c>
      <c r="BH304" s="213">
        <f>IF(N304="sníž. přenesená",J304,0)</f>
        <v>0</v>
      </c>
      <c r="BI304" s="213">
        <f>IF(N304="nulová",J304,0)</f>
        <v>0</v>
      </c>
      <c r="BJ304" s="14" t="s">
        <v>82</v>
      </c>
      <c r="BK304" s="213">
        <f>ROUND(I304*H304,2)</f>
        <v>0</v>
      </c>
      <c r="BL304" s="14" t="s">
        <v>292</v>
      </c>
      <c r="BM304" s="212" t="s">
        <v>2110</v>
      </c>
    </row>
    <row r="305" s="2" customFormat="1">
      <c r="A305" s="35"/>
      <c r="B305" s="36"/>
      <c r="C305" s="37"/>
      <c r="D305" s="214" t="s">
        <v>174</v>
      </c>
      <c r="E305" s="37"/>
      <c r="F305" s="215" t="s">
        <v>2111</v>
      </c>
      <c r="G305" s="37"/>
      <c r="H305" s="37"/>
      <c r="I305" s="216"/>
      <c r="J305" s="37"/>
      <c r="K305" s="37"/>
      <c r="L305" s="41"/>
      <c r="M305" s="217"/>
      <c r="N305" s="218"/>
      <c r="O305" s="81"/>
      <c r="P305" s="81"/>
      <c r="Q305" s="81"/>
      <c r="R305" s="81"/>
      <c r="S305" s="81"/>
      <c r="T305" s="82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174</v>
      </c>
      <c r="AU305" s="14" t="s">
        <v>84</v>
      </c>
    </row>
    <row r="306" s="2" customFormat="1" ht="16.5" customHeight="1">
      <c r="A306" s="35"/>
      <c r="B306" s="36"/>
      <c r="C306" s="201" t="s">
        <v>2112</v>
      </c>
      <c r="D306" s="201" t="s">
        <v>167</v>
      </c>
      <c r="E306" s="202" t="s">
        <v>2113</v>
      </c>
      <c r="F306" s="203" t="s">
        <v>2114</v>
      </c>
      <c r="G306" s="204" t="s">
        <v>1751</v>
      </c>
      <c r="H306" s="205">
        <v>1</v>
      </c>
      <c r="I306" s="206"/>
      <c r="J306" s="207">
        <f>ROUND(I306*H306,2)</f>
        <v>0</v>
      </c>
      <c r="K306" s="203" t="s">
        <v>19</v>
      </c>
      <c r="L306" s="41"/>
      <c r="M306" s="208" t="s">
        <v>19</v>
      </c>
      <c r="N306" s="209" t="s">
        <v>45</v>
      </c>
      <c r="O306" s="81"/>
      <c r="P306" s="210">
        <f>O306*H306</f>
        <v>0</v>
      </c>
      <c r="Q306" s="210">
        <v>0.00052999999999999998</v>
      </c>
      <c r="R306" s="210">
        <f>Q306*H306</f>
        <v>0.00052999999999999998</v>
      </c>
      <c r="S306" s="210">
        <v>0</v>
      </c>
      <c r="T306" s="211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2" t="s">
        <v>292</v>
      </c>
      <c r="AT306" s="212" t="s">
        <v>167</v>
      </c>
      <c r="AU306" s="212" t="s">
        <v>84</v>
      </c>
      <c r="AY306" s="14" t="s">
        <v>164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14" t="s">
        <v>82</v>
      </c>
      <c r="BK306" s="213">
        <f>ROUND(I306*H306,2)</f>
        <v>0</v>
      </c>
      <c r="BL306" s="14" t="s">
        <v>292</v>
      </c>
      <c r="BM306" s="212" t="s">
        <v>2115</v>
      </c>
    </row>
    <row r="307" s="2" customFormat="1" ht="16.5" customHeight="1">
      <c r="A307" s="35"/>
      <c r="B307" s="36"/>
      <c r="C307" s="201" t="s">
        <v>2116</v>
      </c>
      <c r="D307" s="201" t="s">
        <v>167</v>
      </c>
      <c r="E307" s="202" t="s">
        <v>2117</v>
      </c>
      <c r="F307" s="203" t="s">
        <v>2118</v>
      </c>
      <c r="G307" s="204" t="s">
        <v>439</v>
      </c>
      <c r="H307" s="205">
        <v>2</v>
      </c>
      <c r="I307" s="206"/>
      <c r="J307" s="207">
        <f>ROUND(I307*H307,2)</f>
        <v>0</v>
      </c>
      <c r="K307" s="203" t="s">
        <v>171</v>
      </c>
      <c r="L307" s="41"/>
      <c r="M307" s="208" t="s">
        <v>19</v>
      </c>
      <c r="N307" s="209" t="s">
        <v>45</v>
      </c>
      <c r="O307" s="81"/>
      <c r="P307" s="210">
        <f>O307*H307</f>
        <v>0</v>
      </c>
      <c r="Q307" s="210">
        <v>9.1387799999999999E-05</v>
      </c>
      <c r="R307" s="210">
        <f>Q307*H307</f>
        <v>0.0001827756</v>
      </c>
      <c r="S307" s="210">
        <v>0</v>
      </c>
      <c r="T307" s="211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2" t="s">
        <v>292</v>
      </c>
      <c r="AT307" s="212" t="s">
        <v>167</v>
      </c>
      <c r="AU307" s="212" t="s">
        <v>84</v>
      </c>
      <c r="AY307" s="14" t="s">
        <v>164</v>
      </c>
      <c r="BE307" s="213">
        <f>IF(N307="základní",J307,0)</f>
        <v>0</v>
      </c>
      <c r="BF307" s="213">
        <f>IF(N307="snížená",J307,0)</f>
        <v>0</v>
      </c>
      <c r="BG307" s="213">
        <f>IF(N307="zákl. přenesená",J307,0)</f>
        <v>0</v>
      </c>
      <c r="BH307" s="213">
        <f>IF(N307="sníž. přenesená",J307,0)</f>
        <v>0</v>
      </c>
      <c r="BI307" s="213">
        <f>IF(N307="nulová",J307,0)</f>
        <v>0</v>
      </c>
      <c r="BJ307" s="14" t="s">
        <v>82</v>
      </c>
      <c r="BK307" s="213">
        <f>ROUND(I307*H307,2)</f>
        <v>0</v>
      </c>
      <c r="BL307" s="14" t="s">
        <v>292</v>
      </c>
      <c r="BM307" s="212" t="s">
        <v>2119</v>
      </c>
    </row>
    <row r="308" s="2" customFormat="1">
      <c r="A308" s="35"/>
      <c r="B308" s="36"/>
      <c r="C308" s="37"/>
      <c r="D308" s="214" t="s">
        <v>174</v>
      </c>
      <c r="E308" s="37"/>
      <c r="F308" s="215" t="s">
        <v>2120</v>
      </c>
      <c r="G308" s="37"/>
      <c r="H308" s="37"/>
      <c r="I308" s="216"/>
      <c r="J308" s="37"/>
      <c r="K308" s="37"/>
      <c r="L308" s="41"/>
      <c r="M308" s="217"/>
      <c r="N308" s="218"/>
      <c r="O308" s="81"/>
      <c r="P308" s="81"/>
      <c r="Q308" s="81"/>
      <c r="R308" s="81"/>
      <c r="S308" s="81"/>
      <c r="T308" s="82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174</v>
      </c>
      <c r="AU308" s="14" t="s">
        <v>84</v>
      </c>
    </row>
    <row r="309" s="2" customFormat="1" ht="16.5" customHeight="1">
      <c r="A309" s="35"/>
      <c r="B309" s="36"/>
      <c r="C309" s="201" t="s">
        <v>2121</v>
      </c>
      <c r="D309" s="201" t="s">
        <v>167</v>
      </c>
      <c r="E309" s="202" t="s">
        <v>2122</v>
      </c>
      <c r="F309" s="203" t="s">
        <v>2123</v>
      </c>
      <c r="G309" s="204" t="s">
        <v>1751</v>
      </c>
      <c r="H309" s="205">
        <v>1</v>
      </c>
      <c r="I309" s="206"/>
      <c r="J309" s="207">
        <f>ROUND(I309*H309,2)</f>
        <v>0</v>
      </c>
      <c r="K309" s="203" t="s">
        <v>19</v>
      </c>
      <c r="L309" s="41"/>
      <c r="M309" s="208" t="s">
        <v>19</v>
      </c>
      <c r="N309" s="209" t="s">
        <v>45</v>
      </c>
      <c r="O309" s="81"/>
      <c r="P309" s="210">
        <f>O309*H309</f>
        <v>0</v>
      </c>
      <c r="Q309" s="210">
        <v>0.019460000000000002</v>
      </c>
      <c r="R309" s="210">
        <f>Q309*H309</f>
        <v>0.019460000000000002</v>
      </c>
      <c r="S309" s="210">
        <v>0</v>
      </c>
      <c r="T309" s="211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2" t="s">
        <v>292</v>
      </c>
      <c r="AT309" s="212" t="s">
        <v>167</v>
      </c>
      <c r="AU309" s="212" t="s">
        <v>84</v>
      </c>
      <c r="AY309" s="14" t="s">
        <v>164</v>
      </c>
      <c r="BE309" s="213">
        <f>IF(N309="základní",J309,0)</f>
        <v>0</v>
      </c>
      <c r="BF309" s="213">
        <f>IF(N309="snížená",J309,0)</f>
        <v>0</v>
      </c>
      <c r="BG309" s="213">
        <f>IF(N309="zákl. přenesená",J309,0)</f>
        <v>0</v>
      </c>
      <c r="BH309" s="213">
        <f>IF(N309="sníž. přenesená",J309,0)</f>
        <v>0</v>
      </c>
      <c r="BI309" s="213">
        <f>IF(N309="nulová",J309,0)</f>
        <v>0</v>
      </c>
      <c r="BJ309" s="14" t="s">
        <v>82</v>
      </c>
      <c r="BK309" s="213">
        <f>ROUND(I309*H309,2)</f>
        <v>0</v>
      </c>
      <c r="BL309" s="14" t="s">
        <v>292</v>
      </c>
      <c r="BM309" s="212" t="s">
        <v>2124</v>
      </c>
    </row>
    <row r="310" s="2" customFormat="1" ht="16.5" customHeight="1">
      <c r="A310" s="35"/>
      <c r="B310" s="36"/>
      <c r="C310" s="219" t="s">
        <v>2125</v>
      </c>
      <c r="D310" s="219" t="s">
        <v>232</v>
      </c>
      <c r="E310" s="220" t="s">
        <v>2126</v>
      </c>
      <c r="F310" s="221" t="s">
        <v>2127</v>
      </c>
      <c r="G310" s="222" t="s">
        <v>439</v>
      </c>
      <c r="H310" s="223">
        <v>1</v>
      </c>
      <c r="I310" s="224"/>
      <c r="J310" s="225">
        <f>ROUND(I310*H310,2)</f>
        <v>0</v>
      </c>
      <c r="K310" s="221" t="s">
        <v>19</v>
      </c>
      <c r="L310" s="226"/>
      <c r="M310" s="227" t="s">
        <v>19</v>
      </c>
      <c r="N310" s="228" t="s">
        <v>45</v>
      </c>
      <c r="O310" s="81"/>
      <c r="P310" s="210">
        <f>O310*H310</f>
        <v>0</v>
      </c>
      <c r="Q310" s="210">
        <v>0.45000000000000001</v>
      </c>
      <c r="R310" s="210">
        <f>Q310*H310</f>
        <v>0.45000000000000001</v>
      </c>
      <c r="S310" s="210">
        <v>0</v>
      </c>
      <c r="T310" s="211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2" t="s">
        <v>443</v>
      </c>
      <c r="AT310" s="212" t="s">
        <v>232</v>
      </c>
      <c r="AU310" s="212" t="s">
        <v>84</v>
      </c>
      <c r="AY310" s="14" t="s">
        <v>164</v>
      </c>
      <c r="BE310" s="213">
        <f>IF(N310="základní",J310,0)</f>
        <v>0</v>
      </c>
      <c r="BF310" s="213">
        <f>IF(N310="snížená",J310,0)</f>
        <v>0</v>
      </c>
      <c r="BG310" s="213">
        <f>IF(N310="zákl. přenesená",J310,0)</f>
        <v>0</v>
      </c>
      <c r="BH310" s="213">
        <f>IF(N310="sníž. přenesená",J310,0)</f>
        <v>0</v>
      </c>
      <c r="BI310" s="213">
        <f>IF(N310="nulová",J310,0)</f>
        <v>0</v>
      </c>
      <c r="BJ310" s="14" t="s">
        <v>82</v>
      </c>
      <c r="BK310" s="213">
        <f>ROUND(I310*H310,2)</f>
        <v>0</v>
      </c>
      <c r="BL310" s="14" t="s">
        <v>292</v>
      </c>
      <c r="BM310" s="212" t="s">
        <v>2128</v>
      </c>
    </row>
    <row r="311" s="2" customFormat="1" ht="16.5" customHeight="1">
      <c r="A311" s="35"/>
      <c r="B311" s="36"/>
      <c r="C311" s="201" t="s">
        <v>2129</v>
      </c>
      <c r="D311" s="201" t="s">
        <v>167</v>
      </c>
      <c r="E311" s="202" t="s">
        <v>2130</v>
      </c>
      <c r="F311" s="203" t="s">
        <v>2131</v>
      </c>
      <c r="G311" s="204" t="s">
        <v>439</v>
      </c>
      <c r="H311" s="205">
        <v>1</v>
      </c>
      <c r="I311" s="206"/>
      <c r="J311" s="207">
        <f>ROUND(I311*H311,2)</f>
        <v>0</v>
      </c>
      <c r="K311" s="203" t="s">
        <v>19</v>
      </c>
      <c r="L311" s="41"/>
      <c r="M311" s="208" t="s">
        <v>19</v>
      </c>
      <c r="N311" s="209" t="s">
        <v>45</v>
      </c>
      <c r="O311" s="81"/>
      <c r="P311" s="210">
        <f>O311*H311</f>
        <v>0</v>
      </c>
      <c r="Q311" s="210">
        <v>0.0013600000000000001</v>
      </c>
      <c r="R311" s="210">
        <f>Q311*H311</f>
        <v>0.0013600000000000001</v>
      </c>
      <c r="S311" s="210">
        <v>0</v>
      </c>
      <c r="T311" s="211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2" t="s">
        <v>292</v>
      </c>
      <c r="AT311" s="212" t="s">
        <v>167</v>
      </c>
      <c r="AU311" s="212" t="s">
        <v>84</v>
      </c>
      <c r="AY311" s="14" t="s">
        <v>164</v>
      </c>
      <c r="BE311" s="213">
        <f>IF(N311="základní",J311,0)</f>
        <v>0</v>
      </c>
      <c r="BF311" s="213">
        <f>IF(N311="snížená",J311,0)</f>
        <v>0</v>
      </c>
      <c r="BG311" s="213">
        <f>IF(N311="zákl. přenesená",J311,0)</f>
        <v>0</v>
      </c>
      <c r="BH311" s="213">
        <f>IF(N311="sníž. přenesená",J311,0)</f>
        <v>0</v>
      </c>
      <c r="BI311" s="213">
        <f>IF(N311="nulová",J311,0)</f>
        <v>0</v>
      </c>
      <c r="BJ311" s="14" t="s">
        <v>82</v>
      </c>
      <c r="BK311" s="213">
        <f>ROUND(I311*H311,2)</f>
        <v>0</v>
      </c>
      <c r="BL311" s="14" t="s">
        <v>292</v>
      </c>
      <c r="BM311" s="212" t="s">
        <v>2132</v>
      </c>
    </row>
    <row r="312" s="2" customFormat="1" ht="16.5" customHeight="1">
      <c r="A312" s="35"/>
      <c r="B312" s="36"/>
      <c r="C312" s="201" t="s">
        <v>2133</v>
      </c>
      <c r="D312" s="201" t="s">
        <v>167</v>
      </c>
      <c r="E312" s="202" t="s">
        <v>2134</v>
      </c>
      <c r="F312" s="203" t="s">
        <v>2135</v>
      </c>
      <c r="G312" s="204" t="s">
        <v>439</v>
      </c>
      <c r="H312" s="205">
        <v>4</v>
      </c>
      <c r="I312" s="206"/>
      <c r="J312" s="207">
        <f>ROUND(I312*H312,2)</f>
        <v>0</v>
      </c>
      <c r="K312" s="203" t="s">
        <v>19</v>
      </c>
      <c r="L312" s="41"/>
      <c r="M312" s="208" t="s">
        <v>19</v>
      </c>
      <c r="N312" s="209" t="s">
        <v>45</v>
      </c>
      <c r="O312" s="81"/>
      <c r="P312" s="210">
        <f>O312*H312</f>
        <v>0</v>
      </c>
      <c r="Q312" s="210">
        <v>0.0024399999999999999</v>
      </c>
      <c r="R312" s="210">
        <f>Q312*H312</f>
        <v>0.0097599999999999996</v>
      </c>
      <c r="S312" s="210">
        <v>0</v>
      </c>
      <c r="T312" s="211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2" t="s">
        <v>292</v>
      </c>
      <c r="AT312" s="212" t="s">
        <v>167</v>
      </c>
      <c r="AU312" s="212" t="s">
        <v>84</v>
      </c>
      <c r="AY312" s="14" t="s">
        <v>164</v>
      </c>
      <c r="BE312" s="213">
        <f>IF(N312="základní",J312,0)</f>
        <v>0</v>
      </c>
      <c r="BF312" s="213">
        <f>IF(N312="snížená",J312,0)</f>
        <v>0</v>
      </c>
      <c r="BG312" s="213">
        <f>IF(N312="zákl. přenesená",J312,0)</f>
        <v>0</v>
      </c>
      <c r="BH312" s="213">
        <f>IF(N312="sníž. přenesená",J312,0)</f>
        <v>0</v>
      </c>
      <c r="BI312" s="213">
        <f>IF(N312="nulová",J312,0)</f>
        <v>0</v>
      </c>
      <c r="BJ312" s="14" t="s">
        <v>82</v>
      </c>
      <c r="BK312" s="213">
        <f>ROUND(I312*H312,2)</f>
        <v>0</v>
      </c>
      <c r="BL312" s="14" t="s">
        <v>292</v>
      </c>
      <c r="BM312" s="212" t="s">
        <v>2136</v>
      </c>
    </row>
    <row r="313" s="2" customFormat="1" ht="16.5" customHeight="1">
      <c r="A313" s="35"/>
      <c r="B313" s="36"/>
      <c r="C313" s="201" t="s">
        <v>2137</v>
      </c>
      <c r="D313" s="201" t="s">
        <v>167</v>
      </c>
      <c r="E313" s="202" t="s">
        <v>2138</v>
      </c>
      <c r="F313" s="203" t="s">
        <v>2139</v>
      </c>
      <c r="G313" s="204" t="s">
        <v>439</v>
      </c>
      <c r="H313" s="205">
        <v>4</v>
      </c>
      <c r="I313" s="206"/>
      <c r="J313" s="207">
        <f>ROUND(I313*H313,2)</f>
        <v>0</v>
      </c>
      <c r="K313" s="203" t="s">
        <v>19</v>
      </c>
      <c r="L313" s="41"/>
      <c r="M313" s="208" t="s">
        <v>19</v>
      </c>
      <c r="N313" s="209" t="s">
        <v>45</v>
      </c>
      <c r="O313" s="81"/>
      <c r="P313" s="210">
        <f>O313*H313</f>
        <v>0</v>
      </c>
      <c r="Q313" s="210">
        <v>0.0024399999999999999</v>
      </c>
      <c r="R313" s="210">
        <f>Q313*H313</f>
        <v>0.0097599999999999996</v>
      </c>
      <c r="S313" s="210">
        <v>0</v>
      </c>
      <c r="T313" s="211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2" t="s">
        <v>292</v>
      </c>
      <c r="AT313" s="212" t="s">
        <v>167</v>
      </c>
      <c r="AU313" s="212" t="s">
        <v>84</v>
      </c>
      <c r="AY313" s="14" t="s">
        <v>164</v>
      </c>
      <c r="BE313" s="213">
        <f>IF(N313="základní",J313,0)</f>
        <v>0</v>
      </c>
      <c r="BF313" s="213">
        <f>IF(N313="snížená",J313,0)</f>
        <v>0</v>
      </c>
      <c r="BG313" s="213">
        <f>IF(N313="zákl. přenesená",J313,0)</f>
        <v>0</v>
      </c>
      <c r="BH313" s="213">
        <f>IF(N313="sníž. přenesená",J313,0)</f>
        <v>0</v>
      </c>
      <c r="BI313" s="213">
        <f>IF(N313="nulová",J313,0)</f>
        <v>0</v>
      </c>
      <c r="BJ313" s="14" t="s">
        <v>82</v>
      </c>
      <c r="BK313" s="213">
        <f>ROUND(I313*H313,2)</f>
        <v>0</v>
      </c>
      <c r="BL313" s="14" t="s">
        <v>292</v>
      </c>
      <c r="BM313" s="212" t="s">
        <v>2140</v>
      </c>
    </row>
    <row r="314" s="2" customFormat="1" ht="16.5" customHeight="1">
      <c r="A314" s="35"/>
      <c r="B314" s="36"/>
      <c r="C314" s="219" t="s">
        <v>2141</v>
      </c>
      <c r="D314" s="219" t="s">
        <v>232</v>
      </c>
      <c r="E314" s="220" t="s">
        <v>2142</v>
      </c>
      <c r="F314" s="221" t="s">
        <v>2143</v>
      </c>
      <c r="G314" s="222" t="s">
        <v>780</v>
      </c>
      <c r="H314" s="223">
        <v>8</v>
      </c>
      <c r="I314" s="224"/>
      <c r="J314" s="225">
        <f>ROUND(I314*H314,2)</f>
        <v>0</v>
      </c>
      <c r="K314" s="221" t="s">
        <v>19</v>
      </c>
      <c r="L314" s="226"/>
      <c r="M314" s="227" t="s">
        <v>19</v>
      </c>
      <c r="N314" s="228" t="s">
        <v>45</v>
      </c>
      <c r="O314" s="81"/>
      <c r="P314" s="210">
        <f>O314*H314</f>
        <v>0</v>
      </c>
      <c r="Q314" s="210">
        <v>0</v>
      </c>
      <c r="R314" s="210">
        <f>Q314*H314</f>
        <v>0</v>
      </c>
      <c r="S314" s="210">
        <v>0</v>
      </c>
      <c r="T314" s="211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2" t="s">
        <v>443</v>
      </c>
      <c r="AT314" s="212" t="s">
        <v>232</v>
      </c>
      <c r="AU314" s="212" t="s">
        <v>84</v>
      </c>
      <c r="AY314" s="14" t="s">
        <v>164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14" t="s">
        <v>82</v>
      </c>
      <c r="BK314" s="213">
        <f>ROUND(I314*H314,2)</f>
        <v>0</v>
      </c>
      <c r="BL314" s="14" t="s">
        <v>292</v>
      </c>
      <c r="BM314" s="212" t="s">
        <v>2144</v>
      </c>
    </row>
    <row r="315" s="2" customFormat="1" ht="16.5" customHeight="1">
      <c r="A315" s="35"/>
      <c r="B315" s="36"/>
      <c r="C315" s="201" t="s">
        <v>2145</v>
      </c>
      <c r="D315" s="201" t="s">
        <v>167</v>
      </c>
      <c r="E315" s="202" t="s">
        <v>2146</v>
      </c>
      <c r="F315" s="203" t="s">
        <v>2147</v>
      </c>
      <c r="G315" s="204" t="s">
        <v>439</v>
      </c>
      <c r="H315" s="205">
        <v>1</v>
      </c>
      <c r="I315" s="206"/>
      <c r="J315" s="207">
        <f>ROUND(I315*H315,2)</f>
        <v>0</v>
      </c>
      <c r="K315" s="203" t="s">
        <v>19</v>
      </c>
      <c r="L315" s="41"/>
      <c r="M315" s="208" t="s">
        <v>19</v>
      </c>
      <c r="N315" s="209" t="s">
        <v>45</v>
      </c>
      <c r="O315" s="81"/>
      <c r="P315" s="210">
        <f>O315*H315</f>
        <v>0</v>
      </c>
      <c r="Q315" s="210">
        <v>0.00059999999999999995</v>
      </c>
      <c r="R315" s="210">
        <f>Q315*H315</f>
        <v>0.00059999999999999995</v>
      </c>
      <c r="S315" s="210">
        <v>0</v>
      </c>
      <c r="T315" s="21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2" t="s">
        <v>292</v>
      </c>
      <c r="AT315" s="212" t="s">
        <v>167</v>
      </c>
      <c r="AU315" s="212" t="s">
        <v>84</v>
      </c>
      <c r="AY315" s="14" t="s">
        <v>164</v>
      </c>
      <c r="BE315" s="213">
        <f>IF(N315="základní",J315,0)</f>
        <v>0</v>
      </c>
      <c r="BF315" s="213">
        <f>IF(N315="snížená",J315,0)</f>
        <v>0</v>
      </c>
      <c r="BG315" s="213">
        <f>IF(N315="zákl. přenesená",J315,0)</f>
        <v>0</v>
      </c>
      <c r="BH315" s="213">
        <f>IF(N315="sníž. přenesená",J315,0)</f>
        <v>0</v>
      </c>
      <c r="BI315" s="213">
        <f>IF(N315="nulová",J315,0)</f>
        <v>0</v>
      </c>
      <c r="BJ315" s="14" t="s">
        <v>82</v>
      </c>
      <c r="BK315" s="213">
        <f>ROUND(I315*H315,2)</f>
        <v>0</v>
      </c>
      <c r="BL315" s="14" t="s">
        <v>292</v>
      </c>
      <c r="BM315" s="212" t="s">
        <v>2148</v>
      </c>
    </row>
    <row r="316" s="2" customFormat="1" ht="16.5" customHeight="1">
      <c r="A316" s="35"/>
      <c r="B316" s="36"/>
      <c r="C316" s="219" t="s">
        <v>2149</v>
      </c>
      <c r="D316" s="219" t="s">
        <v>232</v>
      </c>
      <c r="E316" s="220" t="s">
        <v>2150</v>
      </c>
      <c r="F316" s="221" t="s">
        <v>2151</v>
      </c>
      <c r="G316" s="222" t="s">
        <v>219</v>
      </c>
      <c r="H316" s="223">
        <v>156</v>
      </c>
      <c r="I316" s="224"/>
      <c r="J316" s="225">
        <f>ROUND(I316*H316,2)</f>
        <v>0</v>
      </c>
      <c r="K316" s="221" t="s">
        <v>19</v>
      </c>
      <c r="L316" s="226"/>
      <c r="M316" s="227" t="s">
        <v>19</v>
      </c>
      <c r="N316" s="228" t="s">
        <v>45</v>
      </c>
      <c r="O316" s="81"/>
      <c r="P316" s="210">
        <f>O316*H316</f>
        <v>0</v>
      </c>
      <c r="Q316" s="210">
        <v>0</v>
      </c>
      <c r="R316" s="210">
        <f>Q316*H316</f>
        <v>0</v>
      </c>
      <c r="S316" s="210">
        <v>0</v>
      </c>
      <c r="T316" s="211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2" t="s">
        <v>443</v>
      </c>
      <c r="AT316" s="212" t="s">
        <v>232</v>
      </c>
      <c r="AU316" s="212" t="s">
        <v>84</v>
      </c>
      <c r="AY316" s="14" t="s">
        <v>164</v>
      </c>
      <c r="BE316" s="213">
        <f>IF(N316="základní",J316,0)</f>
        <v>0</v>
      </c>
      <c r="BF316" s="213">
        <f>IF(N316="snížená",J316,0)</f>
        <v>0</v>
      </c>
      <c r="BG316" s="213">
        <f>IF(N316="zákl. přenesená",J316,0)</f>
        <v>0</v>
      </c>
      <c r="BH316" s="213">
        <f>IF(N316="sníž. přenesená",J316,0)</f>
        <v>0</v>
      </c>
      <c r="BI316" s="213">
        <f>IF(N316="nulová",J316,0)</f>
        <v>0</v>
      </c>
      <c r="BJ316" s="14" t="s">
        <v>82</v>
      </c>
      <c r="BK316" s="213">
        <f>ROUND(I316*H316,2)</f>
        <v>0</v>
      </c>
      <c r="BL316" s="14" t="s">
        <v>292</v>
      </c>
      <c r="BM316" s="212" t="s">
        <v>2152</v>
      </c>
    </row>
    <row r="317" s="2" customFormat="1" ht="16.5" customHeight="1">
      <c r="A317" s="35"/>
      <c r="B317" s="36"/>
      <c r="C317" s="201" t="s">
        <v>2153</v>
      </c>
      <c r="D317" s="201" t="s">
        <v>167</v>
      </c>
      <c r="E317" s="202" t="s">
        <v>1881</v>
      </c>
      <c r="F317" s="203" t="s">
        <v>1882</v>
      </c>
      <c r="G317" s="204" t="s">
        <v>219</v>
      </c>
      <c r="H317" s="205">
        <v>152</v>
      </c>
      <c r="I317" s="206"/>
      <c r="J317" s="207">
        <f>ROUND(I317*H317,2)</f>
        <v>0</v>
      </c>
      <c r="K317" s="203" t="s">
        <v>171</v>
      </c>
      <c r="L317" s="41"/>
      <c r="M317" s="208" t="s">
        <v>19</v>
      </c>
      <c r="N317" s="209" t="s">
        <v>45</v>
      </c>
      <c r="O317" s="81"/>
      <c r="P317" s="210">
        <f>O317*H317</f>
        <v>0</v>
      </c>
      <c r="Q317" s="210">
        <v>0.00019536</v>
      </c>
      <c r="R317" s="210">
        <f>Q317*H317</f>
        <v>0.029694720000000001</v>
      </c>
      <c r="S317" s="210">
        <v>0</v>
      </c>
      <c r="T317" s="211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2" t="s">
        <v>292</v>
      </c>
      <c r="AT317" s="212" t="s">
        <v>167</v>
      </c>
      <c r="AU317" s="212" t="s">
        <v>84</v>
      </c>
      <c r="AY317" s="14" t="s">
        <v>164</v>
      </c>
      <c r="BE317" s="213">
        <f>IF(N317="základní",J317,0)</f>
        <v>0</v>
      </c>
      <c r="BF317" s="213">
        <f>IF(N317="snížená",J317,0)</f>
        <v>0</v>
      </c>
      <c r="BG317" s="213">
        <f>IF(N317="zákl. přenesená",J317,0)</f>
        <v>0</v>
      </c>
      <c r="BH317" s="213">
        <f>IF(N317="sníž. přenesená",J317,0)</f>
        <v>0</v>
      </c>
      <c r="BI317" s="213">
        <f>IF(N317="nulová",J317,0)</f>
        <v>0</v>
      </c>
      <c r="BJ317" s="14" t="s">
        <v>82</v>
      </c>
      <c r="BK317" s="213">
        <f>ROUND(I317*H317,2)</f>
        <v>0</v>
      </c>
      <c r="BL317" s="14" t="s">
        <v>292</v>
      </c>
      <c r="BM317" s="212" t="s">
        <v>2154</v>
      </c>
    </row>
    <row r="318" s="2" customFormat="1">
      <c r="A318" s="35"/>
      <c r="B318" s="36"/>
      <c r="C318" s="37"/>
      <c r="D318" s="214" t="s">
        <v>174</v>
      </c>
      <c r="E318" s="37"/>
      <c r="F318" s="215" t="s">
        <v>1884</v>
      </c>
      <c r="G318" s="37"/>
      <c r="H318" s="37"/>
      <c r="I318" s="216"/>
      <c r="J318" s="37"/>
      <c r="K318" s="37"/>
      <c r="L318" s="41"/>
      <c r="M318" s="217"/>
      <c r="N318" s="218"/>
      <c r="O318" s="81"/>
      <c r="P318" s="81"/>
      <c r="Q318" s="81"/>
      <c r="R318" s="81"/>
      <c r="S318" s="81"/>
      <c r="T318" s="82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174</v>
      </c>
      <c r="AU318" s="14" t="s">
        <v>84</v>
      </c>
    </row>
    <row r="319" s="2" customFormat="1" ht="16.5" customHeight="1">
      <c r="A319" s="35"/>
      <c r="B319" s="36"/>
      <c r="C319" s="201" t="s">
        <v>2155</v>
      </c>
      <c r="D319" s="201" t="s">
        <v>167</v>
      </c>
      <c r="E319" s="202" t="s">
        <v>2156</v>
      </c>
      <c r="F319" s="203" t="s">
        <v>2157</v>
      </c>
      <c r="G319" s="204" t="s">
        <v>219</v>
      </c>
      <c r="H319" s="205">
        <v>699</v>
      </c>
      <c r="I319" s="206"/>
      <c r="J319" s="207">
        <f>ROUND(I319*H319,2)</f>
        <v>0</v>
      </c>
      <c r="K319" s="203" t="s">
        <v>19</v>
      </c>
      <c r="L319" s="41"/>
      <c r="M319" s="208" t="s">
        <v>19</v>
      </c>
      <c r="N319" s="209" t="s">
        <v>45</v>
      </c>
      <c r="O319" s="81"/>
      <c r="P319" s="210">
        <f>O319*H319</f>
        <v>0</v>
      </c>
      <c r="Q319" s="210">
        <v>0</v>
      </c>
      <c r="R319" s="210">
        <f>Q319*H319</f>
        <v>0</v>
      </c>
      <c r="S319" s="210">
        <v>0</v>
      </c>
      <c r="T319" s="211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2" t="s">
        <v>292</v>
      </c>
      <c r="AT319" s="212" t="s">
        <v>167</v>
      </c>
      <c r="AU319" s="212" t="s">
        <v>84</v>
      </c>
      <c r="AY319" s="14" t="s">
        <v>164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4" t="s">
        <v>82</v>
      </c>
      <c r="BK319" s="213">
        <f>ROUND(I319*H319,2)</f>
        <v>0</v>
      </c>
      <c r="BL319" s="14" t="s">
        <v>292</v>
      </c>
      <c r="BM319" s="212" t="s">
        <v>2158</v>
      </c>
    </row>
    <row r="320" s="2" customFormat="1" ht="16.5" customHeight="1">
      <c r="A320" s="35"/>
      <c r="B320" s="36"/>
      <c r="C320" s="201" t="s">
        <v>2159</v>
      </c>
      <c r="D320" s="201" t="s">
        <v>167</v>
      </c>
      <c r="E320" s="202" t="s">
        <v>2160</v>
      </c>
      <c r="F320" s="203" t="s">
        <v>2161</v>
      </c>
      <c r="G320" s="204" t="s">
        <v>219</v>
      </c>
      <c r="H320" s="205">
        <v>699</v>
      </c>
      <c r="I320" s="206"/>
      <c r="J320" s="207">
        <f>ROUND(I320*H320,2)</f>
        <v>0</v>
      </c>
      <c r="K320" s="203" t="s">
        <v>171</v>
      </c>
      <c r="L320" s="41"/>
      <c r="M320" s="208" t="s">
        <v>19</v>
      </c>
      <c r="N320" s="209" t="s">
        <v>45</v>
      </c>
      <c r="O320" s="81"/>
      <c r="P320" s="210">
        <f>O320*H320</f>
        <v>0</v>
      </c>
      <c r="Q320" s="210">
        <v>0</v>
      </c>
      <c r="R320" s="210">
        <f>Q320*H320</f>
        <v>0</v>
      </c>
      <c r="S320" s="210">
        <v>0</v>
      </c>
      <c r="T320" s="211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2" t="s">
        <v>292</v>
      </c>
      <c r="AT320" s="212" t="s">
        <v>167</v>
      </c>
      <c r="AU320" s="212" t="s">
        <v>84</v>
      </c>
      <c r="AY320" s="14" t="s">
        <v>164</v>
      </c>
      <c r="BE320" s="213">
        <f>IF(N320="základní",J320,0)</f>
        <v>0</v>
      </c>
      <c r="BF320" s="213">
        <f>IF(N320="snížená",J320,0)</f>
        <v>0</v>
      </c>
      <c r="BG320" s="213">
        <f>IF(N320="zákl. přenesená",J320,0)</f>
        <v>0</v>
      </c>
      <c r="BH320" s="213">
        <f>IF(N320="sníž. přenesená",J320,0)</f>
        <v>0</v>
      </c>
      <c r="BI320" s="213">
        <f>IF(N320="nulová",J320,0)</f>
        <v>0</v>
      </c>
      <c r="BJ320" s="14" t="s">
        <v>82</v>
      </c>
      <c r="BK320" s="213">
        <f>ROUND(I320*H320,2)</f>
        <v>0</v>
      </c>
      <c r="BL320" s="14" t="s">
        <v>292</v>
      </c>
      <c r="BM320" s="212" t="s">
        <v>2162</v>
      </c>
    </row>
    <row r="321" s="2" customFormat="1">
      <c r="A321" s="35"/>
      <c r="B321" s="36"/>
      <c r="C321" s="37"/>
      <c r="D321" s="214" t="s">
        <v>174</v>
      </c>
      <c r="E321" s="37"/>
      <c r="F321" s="215" t="s">
        <v>2163</v>
      </c>
      <c r="G321" s="37"/>
      <c r="H321" s="37"/>
      <c r="I321" s="216"/>
      <c r="J321" s="37"/>
      <c r="K321" s="37"/>
      <c r="L321" s="41"/>
      <c r="M321" s="217"/>
      <c r="N321" s="218"/>
      <c r="O321" s="81"/>
      <c r="P321" s="81"/>
      <c r="Q321" s="81"/>
      <c r="R321" s="81"/>
      <c r="S321" s="81"/>
      <c r="T321" s="82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174</v>
      </c>
      <c r="AU321" s="14" t="s">
        <v>84</v>
      </c>
    </row>
    <row r="322" s="2" customFormat="1" ht="16.5" customHeight="1">
      <c r="A322" s="35"/>
      <c r="B322" s="36"/>
      <c r="C322" s="201" t="s">
        <v>2164</v>
      </c>
      <c r="D322" s="201" t="s">
        <v>167</v>
      </c>
      <c r="E322" s="202" t="s">
        <v>2165</v>
      </c>
      <c r="F322" s="203" t="s">
        <v>2166</v>
      </c>
      <c r="G322" s="204" t="s">
        <v>439</v>
      </c>
      <c r="H322" s="205">
        <v>1</v>
      </c>
      <c r="I322" s="206"/>
      <c r="J322" s="207">
        <f>ROUND(I322*H322,2)</f>
        <v>0</v>
      </c>
      <c r="K322" s="203" t="s">
        <v>19</v>
      </c>
      <c r="L322" s="41"/>
      <c r="M322" s="208" t="s">
        <v>19</v>
      </c>
      <c r="N322" s="209" t="s">
        <v>45</v>
      </c>
      <c r="O322" s="81"/>
      <c r="P322" s="210">
        <f>O322*H322</f>
        <v>0</v>
      </c>
      <c r="Q322" s="210">
        <v>0.032000000000000001</v>
      </c>
      <c r="R322" s="210">
        <f>Q322*H322</f>
        <v>0.032000000000000001</v>
      </c>
      <c r="S322" s="210">
        <v>0</v>
      </c>
      <c r="T322" s="211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2" t="s">
        <v>292</v>
      </c>
      <c r="AT322" s="212" t="s">
        <v>167</v>
      </c>
      <c r="AU322" s="212" t="s">
        <v>84</v>
      </c>
      <c r="AY322" s="14" t="s">
        <v>164</v>
      </c>
      <c r="BE322" s="213">
        <f>IF(N322="základní",J322,0)</f>
        <v>0</v>
      </c>
      <c r="BF322" s="213">
        <f>IF(N322="snížená",J322,0)</f>
        <v>0</v>
      </c>
      <c r="BG322" s="213">
        <f>IF(N322="zákl. přenesená",J322,0)</f>
        <v>0</v>
      </c>
      <c r="BH322" s="213">
        <f>IF(N322="sníž. přenesená",J322,0)</f>
        <v>0</v>
      </c>
      <c r="BI322" s="213">
        <f>IF(N322="nulová",J322,0)</f>
        <v>0</v>
      </c>
      <c r="BJ322" s="14" t="s">
        <v>82</v>
      </c>
      <c r="BK322" s="213">
        <f>ROUND(I322*H322,2)</f>
        <v>0</v>
      </c>
      <c r="BL322" s="14" t="s">
        <v>292</v>
      </c>
      <c r="BM322" s="212" t="s">
        <v>2167</v>
      </c>
    </row>
    <row r="323" s="12" customFormat="1" ht="22.8" customHeight="1">
      <c r="A323" s="12"/>
      <c r="B323" s="185"/>
      <c r="C323" s="186"/>
      <c r="D323" s="187" t="s">
        <v>73</v>
      </c>
      <c r="E323" s="199" t="s">
        <v>2168</v>
      </c>
      <c r="F323" s="199" t="s">
        <v>2169</v>
      </c>
      <c r="G323" s="186"/>
      <c r="H323" s="186"/>
      <c r="I323" s="189"/>
      <c r="J323" s="200">
        <f>BK323</f>
        <v>0</v>
      </c>
      <c r="K323" s="186"/>
      <c r="L323" s="191"/>
      <c r="M323" s="192"/>
      <c r="N323" s="193"/>
      <c r="O323" s="193"/>
      <c r="P323" s="194">
        <f>SUM(P324:P337)</f>
        <v>0</v>
      </c>
      <c r="Q323" s="193"/>
      <c r="R323" s="194">
        <f>SUM(R324:R337)</f>
        <v>0.10931</v>
      </c>
      <c r="S323" s="193"/>
      <c r="T323" s="195">
        <f>SUM(T324:T337)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96" t="s">
        <v>84</v>
      </c>
      <c r="AT323" s="197" t="s">
        <v>73</v>
      </c>
      <c r="AU323" s="197" t="s">
        <v>82</v>
      </c>
      <c r="AY323" s="196" t="s">
        <v>164</v>
      </c>
      <c r="BK323" s="198">
        <f>SUM(BK324:BK337)</f>
        <v>0</v>
      </c>
    </row>
    <row r="324" s="2" customFormat="1" ht="16.5" customHeight="1">
      <c r="A324" s="35"/>
      <c r="B324" s="36"/>
      <c r="C324" s="201" t="s">
        <v>2170</v>
      </c>
      <c r="D324" s="201" t="s">
        <v>167</v>
      </c>
      <c r="E324" s="202" t="s">
        <v>2171</v>
      </c>
      <c r="F324" s="203" t="s">
        <v>2172</v>
      </c>
      <c r="G324" s="204" t="s">
        <v>439</v>
      </c>
      <c r="H324" s="205">
        <v>1</v>
      </c>
      <c r="I324" s="206"/>
      <c r="J324" s="207">
        <f>ROUND(I324*H324,2)</f>
        <v>0</v>
      </c>
      <c r="K324" s="203" t="s">
        <v>171</v>
      </c>
      <c r="L324" s="41"/>
      <c r="M324" s="208" t="s">
        <v>19</v>
      </c>
      <c r="N324" s="209" t="s">
        <v>45</v>
      </c>
      <c r="O324" s="81"/>
      <c r="P324" s="210">
        <f>O324*H324</f>
        <v>0</v>
      </c>
      <c r="Q324" s="210">
        <v>0.00025000000000000001</v>
      </c>
      <c r="R324" s="210">
        <f>Q324*H324</f>
        <v>0.00025000000000000001</v>
      </c>
      <c r="S324" s="210">
        <v>0</v>
      </c>
      <c r="T324" s="211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2" t="s">
        <v>292</v>
      </c>
      <c r="AT324" s="212" t="s">
        <v>167</v>
      </c>
      <c r="AU324" s="212" t="s">
        <v>84</v>
      </c>
      <c r="AY324" s="14" t="s">
        <v>164</v>
      </c>
      <c r="BE324" s="213">
        <f>IF(N324="základní",J324,0)</f>
        <v>0</v>
      </c>
      <c r="BF324" s="213">
        <f>IF(N324="snížená",J324,0)</f>
        <v>0</v>
      </c>
      <c r="BG324" s="213">
        <f>IF(N324="zákl. přenesená",J324,0)</f>
        <v>0</v>
      </c>
      <c r="BH324" s="213">
        <f>IF(N324="sníž. přenesená",J324,0)</f>
        <v>0</v>
      </c>
      <c r="BI324" s="213">
        <f>IF(N324="nulová",J324,0)</f>
        <v>0</v>
      </c>
      <c r="BJ324" s="14" t="s">
        <v>82</v>
      </c>
      <c r="BK324" s="213">
        <f>ROUND(I324*H324,2)</f>
        <v>0</v>
      </c>
      <c r="BL324" s="14" t="s">
        <v>292</v>
      </c>
      <c r="BM324" s="212" t="s">
        <v>2173</v>
      </c>
    </row>
    <row r="325" s="2" customFormat="1">
      <c r="A325" s="35"/>
      <c r="B325" s="36"/>
      <c r="C325" s="37"/>
      <c r="D325" s="214" t="s">
        <v>174</v>
      </c>
      <c r="E325" s="37"/>
      <c r="F325" s="215" t="s">
        <v>2174</v>
      </c>
      <c r="G325" s="37"/>
      <c r="H325" s="37"/>
      <c r="I325" s="216"/>
      <c r="J325" s="37"/>
      <c r="K325" s="37"/>
      <c r="L325" s="41"/>
      <c r="M325" s="217"/>
      <c r="N325" s="218"/>
      <c r="O325" s="81"/>
      <c r="P325" s="81"/>
      <c r="Q325" s="81"/>
      <c r="R325" s="81"/>
      <c r="S325" s="81"/>
      <c r="T325" s="82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174</v>
      </c>
      <c r="AU325" s="14" t="s">
        <v>84</v>
      </c>
    </row>
    <row r="326" s="2" customFormat="1" ht="16.5" customHeight="1">
      <c r="A326" s="35"/>
      <c r="B326" s="36"/>
      <c r="C326" s="201" t="s">
        <v>2175</v>
      </c>
      <c r="D326" s="201" t="s">
        <v>167</v>
      </c>
      <c r="E326" s="202" t="s">
        <v>2176</v>
      </c>
      <c r="F326" s="203" t="s">
        <v>2177</v>
      </c>
      <c r="G326" s="204" t="s">
        <v>219</v>
      </c>
      <c r="H326" s="205">
        <v>48</v>
      </c>
      <c r="I326" s="206"/>
      <c r="J326" s="207">
        <f>ROUND(I326*H326,2)</f>
        <v>0</v>
      </c>
      <c r="K326" s="203" t="s">
        <v>19</v>
      </c>
      <c r="L326" s="41"/>
      <c r="M326" s="208" t="s">
        <v>19</v>
      </c>
      <c r="N326" s="209" t="s">
        <v>45</v>
      </c>
      <c r="O326" s="81"/>
      <c r="P326" s="210">
        <f>O326*H326</f>
        <v>0</v>
      </c>
      <c r="Q326" s="210">
        <v>0.0010499999999999999</v>
      </c>
      <c r="R326" s="210">
        <f>Q326*H326</f>
        <v>0.0504</v>
      </c>
      <c r="S326" s="210">
        <v>0</v>
      </c>
      <c r="T326" s="211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12" t="s">
        <v>292</v>
      </c>
      <c r="AT326" s="212" t="s">
        <v>167</v>
      </c>
      <c r="AU326" s="212" t="s">
        <v>84</v>
      </c>
      <c r="AY326" s="14" t="s">
        <v>164</v>
      </c>
      <c r="BE326" s="213">
        <f>IF(N326="základní",J326,0)</f>
        <v>0</v>
      </c>
      <c r="BF326" s="213">
        <f>IF(N326="snížená",J326,0)</f>
        <v>0</v>
      </c>
      <c r="BG326" s="213">
        <f>IF(N326="zákl. přenesená",J326,0)</f>
        <v>0</v>
      </c>
      <c r="BH326" s="213">
        <f>IF(N326="sníž. přenesená",J326,0)</f>
        <v>0</v>
      </c>
      <c r="BI326" s="213">
        <f>IF(N326="nulová",J326,0)</f>
        <v>0</v>
      </c>
      <c r="BJ326" s="14" t="s">
        <v>82</v>
      </c>
      <c r="BK326" s="213">
        <f>ROUND(I326*H326,2)</f>
        <v>0</v>
      </c>
      <c r="BL326" s="14" t="s">
        <v>292</v>
      </c>
      <c r="BM326" s="212" t="s">
        <v>2178</v>
      </c>
    </row>
    <row r="327" s="2" customFormat="1" ht="16.5" customHeight="1">
      <c r="A327" s="35"/>
      <c r="B327" s="36"/>
      <c r="C327" s="201" t="s">
        <v>2179</v>
      </c>
      <c r="D327" s="201" t="s">
        <v>167</v>
      </c>
      <c r="E327" s="202" t="s">
        <v>2180</v>
      </c>
      <c r="F327" s="203" t="s">
        <v>2181</v>
      </c>
      <c r="G327" s="204" t="s">
        <v>219</v>
      </c>
      <c r="H327" s="205">
        <v>2</v>
      </c>
      <c r="I327" s="206"/>
      <c r="J327" s="207">
        <f>ROUND(I327*H327,2)</f>
        <v>0</v>
      </c>
      <c r="K327" s="203" t="s">
        <v>19</v>
      </c>
      <c r="L327" s="41"/>
      <c r="M327" s="208" t="s">
        <v>19</v>
      </c>
      <c r="N327" s="209" t="s">
        <v>45</v>
      </c>
      <c r="O327" s="81"/>
      <c r="P327" s="210">
        <f>O327*H327</f>
        <v>0</v>
      </c>
      <c r="Q327" s="210">
        <v>0.0038700000000000002</v>
      </c>
      <c r="R327" s="210">
        <f>Q327*H327</f>
        <v>0.0077400000000000004</v>
      </c>
      <c r="S327" s="210">
        <v>0</v>
      </c>
      <c r="T327" s="211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2" t="s">
        <v>292</v>
      </c>
      <c r="AT327" s="212" t="s">
        <v>167</v>
      </c>
      <c r="AU327" s="212" t="s">
        <v>84</v>
      </c>
      <c r="AY327" s="14" t="s">
        <v>164</v>
      </c>
      <c r="BE327" s="213">
        <f>IF(N327="základní",J327,0)</f>
        <v>0</v>
      </c>
      <c r="BF327" s="213">
        <f>IF(N327="snížená",J327,0)</f>
        <v>0</v>
      </c>
      <c r="BG327" s="213">
        <f>IF(N327="zákl. přenesená",J327,0)</f>
        <v>0</v>
      </c>
      <c r="BH327" s="213">
        <f>IF(N327="sníž. přenesená",J327,0)</f>
        <v>0</v>
      </c>
      <c r="BI327" s="213">
        <f>IF(N327="nulová",J327,0)</f>
        <v>0</v>
      </c>
      <c r="BJ327" s="14" t="s">
        <v>82</v>
      </c>
      <c r="BK327" s="213">
        <f>ROUND(I327*H327,2)</f>
        <v>0</v>
      </c>
      <c r="BL327" s="14" t="s">
        <v>292</v>
      </c>
      <c r="BM327" s="212" t="s">
        <v>2182</v>
      </c>
    </row>
    <row r="328" s="2" customFormat="1" ht="16.5" customHeight="1">
      <c r="A328" s="35"/>
      <c r="B328" s="36"/>
      <c r="C328" s="201" t="s">
        <v>2183</v>
      </c>
      <c r="D328" s="201" t="s">
        <v>167</v>
      </c>
      <c r="E328" s="202" t="s">
        <v>2184</v>
      </c>
      <c r="F328" s="203" t="s">
        <v>2185</v>
      </c>
      <c r="G328" s="204" t="s">
        <v>1751</v>
      </c>
      <c r="H328" s="205">
        <v>1</v>
      </c>
      <c r="I328" s="206"/>
      <c r="J328" s="207">
        <f>ROUND(I328*H328,2)</f>
        <v>0</v>
      </c>
      <c r="K328" s="203" t="s">
        <v>19</v>
      </c>
      <c r="L328" s="41"/>
      <c r="M328" s="208" t="s">
        <v>19</v>
      </c>
      <c r="N328" s="209" t="s">
        <v>45</v>
      </c>
      <c r="O328" s="81"/>
      <c r="P328" s="210">
        <f>O328*H328</f>
        <v>0</v>
      </c>
      <c r="Q328" s="210">
        <v>0.00069999999999999999</v>
      </c>
      <c r="R328" s="210">
        <f>Q328*H328</f>
        <v>0.00069999999999999999</v>
      </c>
      <c r="S328" s="210">
        <v>0</v>
      </c>
      <c r="T328" s="211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2" t="s">
        <v>292</v>
      </c>
      <c r="AT328" s="212" t="s">
        <v>167</v>
      </c>
      <c r="AU328" s="212" t="s">
        <v>84</v>
      </c>
      <c r="AY328" s="14" t="s">
        <v>164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4" t="s">
        <v>82</v>
      </c>
      <c r="BK328" s="213">
        <f>ROUND(I328*H328,2)</f>
        <v>0</v>
      </c>
      <c r="BL328" s="14" t="s">
        <v>292</v>
      </c>
      <c r="BM328" s="212" t="s">
        <v>2186</v>
      </c>
    </row>
    <row r="329" s="2" customFormat="1" ht="16.5" customHeight="1">
      <c r="A329" s="35"/>
      <c r="B329" s="36"/>
      <c r="C329" s="201" t="s">
        <v>2187</v>
      </c>
      <c r="D329" s="201" t="s">
        <v>167</v>
      </c>
      <c r="E329" s="202" t="s">
        <v>2188</v>
      </c>
      <c r="F329" s="203" t="s">
        <v>2189</v>
      </c>
      <c r="G329" s="204" t="s">
        <v>1751</v>
      </c>
      <c r="H329" s="205">
        <v>1</v>
      </c>
      <c r="I329" s="206"/>
      <c r="J329" s="207">
        <f>ROUND(I329*H329,2)</f>
        <v>0</v>
      </c>
      <c r="K329" s="203" t="s">
        <v>19</v>
      </c>
      <c r="L329" s="41"/>
      <c r="M329" s="208" t="s">
        <v>19</v>
      </c>
      <c r="N329" s="209" t="s">
        <v>45</v>
      </c>
      <c r="O329" s="81"/>
      <c r="P329" s="210">
        <f>O329*H329</f>
        <v>0</v>
      </c>
      <c r="Q329" s="210">
        <v>0.00040000000000000002</v>
      </c>
      <c r="R329" s="210">
        <f>Q329*H329</f>
        <v>0.00040000000000000002</v>
      </c>
      <c r="S329" s="210">
        <v>0</v>
      </c>
      <c r="T329" s="211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2" t="s">
        <v>292</v>
      </c>
      <c r="AT329" s="212" t="s">
        <v>167</v>
      </c>
      <c r="AU329" s="212" t="s">
        <v>84</v>
      </c>
      <c r="AY329" s="14" t="s">
        <v>164</v>
      </c>
      <c r="BE329" s="213">
        <f>IF(N329="základní",J329,0)</f>
        <v>0</v>
      </c>
      <c r="BF329" s="213">
        <f>IF(N329="snížená",J329,0)</f>
        <v>0</v>
      </c>
      <c r="BG329" s="213">
        <f>IF(N329="zákl. přenesená",J329,0)</f>
        <v>0</v>
      </c>
      <c r="BH329" s="213">
        <f>IF(N329="sníž. přenesená",J329,0)</f>
        <v>0</v>
      </c>
      <c r="BI329" s="213">
        <f>IF(N329="nulová",J329,0)</f>
        <v>0</v>
      </c>
      <c r="BJ329" s="14" t="s">
        <v>82</v>
      </c>
      <c r="BK329" s="213">
        <f>ROUND(I329*H329,2)</f>
        <v>0</v>
      </c>
      <c r="BL329" s="14" t="s">
        <v>292</v>
      </c>
      <c r="BM329" s="212" t="s">
        <v>2190</v>
      </c>
    </row>
    <row r="330" s="2" customFormat="1" ht="16.5" customHeight="1">
      <c r="A330" s="35"/>
      <c r="B330" s="36"/>
      <c r="C330" s="201" t="s">
        <v>2191</v>
      </c>
      <c r="D330" s="201" t="s">
        <v>167</v>
      </c>
      <c r="E330" s="202" t="s">
        <v>2192</v>
      </c>
      <c r="F330" s="203" t="s">
        <v>2193</v>
      </c>
      <c r="G330" s="204" t="s">
        <v>439</v>
      </c>
      <c r="H330" s="205">
        <v>2</v>
      </c>
      <c r="I330" s="206"/>
      <c r="J330" s="207">
        <f>ROUND(I330*H330,2)</f>
        <v>0</v>
      </c>
      <c r="K330" s="203" t="s">
        <v>19</v>
      </c>
      <c r="L330" s="41"/>
      <c r="M330" s="208" t="s">
        <v>19</v>
      </c>
      <c r="N330" s="209" t="s">
        <v>45</v>
      </c>
      <c r="O330" s="81"/>
      <c r="P330" s="210">
        <f>O330*H330</f>
        <v>0</v>
      </c>
      <c r="Q330" s="210">
        <v>0.00107</v>
      </c>
      <c r="R330" s="210">
        <f>Q330*H330</f>
        <v>0.00214</v>
      </c>
      <c r="S330" s="210">
        <v>0</v>
      </c>
      <c r="T330" s="211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2" t="s">
        <v>292</v>
      </c>
      <c r="AT330" s="212" t="s">
        <v>167</v>
      </c>
      <c r="AU330" s="212" t="s">
        <v>84</v>
      </c>
      <c r="AY330" s="14" t="s">
        <v>164</v>
      </c>
      <c r="BE330" s="213">
        <f>IF(N330="základní",J330,0)</f>
        <v>0</v>
      </c>
      <c r="BF330" s="213">
        <f>IF(N330="snížená",J330,0)</f>
        <v>0</v>
      </c>
      <c r="BG330" s="213">
        <f>IF(N330="zákl. přenesená",J330,0)</f>
        <v>0</v>
      </c>
      <c r="BH330" s="213">
        <f>IF(N330="sníž. přenesená",J330,0)</f>
        <v>0</v>
      </c>
      <c r="BI330" s="213">
        <f>IF(N330="nulová",J330,0)</f>
        <v>0</v>
      </c>
      <c r="BJ330" s="14" t="s">
        <v>82</v>
      </c>
      <c r="BK330" s="213">
        <f>ROUND(I330*H330,2)</f>
        <v>0</v>
      </c>
      <c r="BL330" s="14" t="s">
        <v>292</v>
      </c>
      <c r="BM330" s="212" t="s">
        <v>2194</v>
      </c>
    </row>
    <row r="331" s="2" customFormat="1" ht="16.5" customHeight="1">
      <c r="A331" s="35"/>
      <c r="B331" s="36"/>
      <c r="C331" s="219" t="s">
        <v>2195</v>
      </c>
      <c r="D331" s="219" t="s">
        <v>232</v>
      </c>
      <c r="E331" s="220" t="s">
        <v>2196</v>
      </c>
      <c r="F331" s="221" t="s">
        <v>2197</v>
      </c>
      <c r="G331" s="222" t="s">
        <v>439</v>
      </c>
      <c r="H331" s="223">
        <v>1</v>
      </c>
      <c r="I331" s="224"/>
      <c r="J331" s="225">
        <f>ROUND(I331*H331,2)</f>
        <v>0</v>
      </c>
      <c r="K331" s="221" t="s">
        <v>19</v>
      </c>
      <c r="L331" s="226"/>
      <c r="M331" s="227" t="s">
        <v>19</v>
      </c>
      <c r="N331" s="228" t="s">
        <v>45</v>
      </c>
      <c r="O331" s="81"/>
      <c r="P331" s="210">
        <f>O331*H331</f>
        <v>0</v>
      </c>
      <c r="Q331" s="210">
        <v>0</v>
      </c>
      <c r="R331" s="210">
        <f>Q331*H331</f>
        <v>0</v>
      </c>
      <c r="S331" s="210">
        <v>0</v>
      </c>
      <c r="T331" s="211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2" t="s">
        <v>443</v>
      </c>
      <c r="AT331" s="212" t="s">
        <v>232</v>
      </c>
      <c r="AU331" s="212" t="s">
        <v>84</v>
      </c>
      <c r="AY331" s="14" t="s">
        <v>164</v>
      </c>
      <c r="BE331" s="213">
        <f>IF(N331="základní",J331,0)</f>
        <v>0</v>
      </c>
      <c r="BF331" s="213">
        <f>IF(N331="snížená",J331,0)</f>
        <v>0</v>
      </c>
      <c r="BG331" s="213">
        <f>IF(N331="zákl. přenesená",J331,0)</f>
        <v>0</v>
      </c>
      <c r="BH331" s="213">
        <f>IF(N331="sníž. přenesená",J331,0)</f>
        <v>0</v>
      </c>
      <c r="BI331" s="213">
        <f>IF(N331="nulová",J331,0)</f>
        <v>0</v>
      </c>
      <c r="BJ331" s="14" t="s">
        <v>82</v>
      </c>
      <c r="BK331" s="213">
        <f>ROUND(I331*H331,2)</f>
        <v>0</v>
      </c>
      <c r="BL331" s="14" t="s">
        <v>292</v>
      </c>
      <c r="BM331" s="212" t="s">
        <v>2198</v>
      </c>
    </row>
    <row r="332" s="2" customFormat="1" ht="16.5" customHeight="1">
      <c r="A332" s="35"/>
      <c r="B332" s="36"/>
      <c r="C332" s="201" t="s">
        <v>2199</v>
      </c>
      <c r="D332" s="201" t="s">
        <v>167</v>
      </c>
      <c r="E332" s="202" t="s">
        <v>2200</v>
      </c>
      <c r="F332" s="203" t="s">
        <v>2201</v>
      </c>
      <c r="G332" s="204" t="s">
        <v>219</v>
      </c>
      <c r="H332" s="205">
        <v>1</v>
      </c>
      <c r="I332" s="206"/>
      <c r="J332" s="207">
        <f>ROUND(I332*H332,2)</f>
        <v>0</v>
      </c>
      <c r="K332" s="203" t="s">
        <v>19</v>
      </c>
      <c r="L332" s="41"/>
      <c r="M332" s="208" t="s">
        <v>19</v>
      </c>
      <c r="N332" s="209" t="s">
        <v>45</v>
      </c>
      <c r="O332" s="81"/>
      <c r="P332" s="210">
        <f>O332*H332</f>
        <v>0</v>
      </c>
      <c r="Q332" s="210">
        <v>0.01456</v>
      </c>
      <c r="R332" s="210">
        <f>Q332*H332</f>
        <v>0.01456</v>
      </c>
      <c r="S332" s="210">
        <v>0</v>
      </c>
      <c r="T332" s="211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2" t="s">
        <v>292</v>
      </c>
      <c r="AT332" s="212" t="s">
        <v>167</v>
      </c>
      <c r="AU332" s="212" t="s">
        <v>84</v>
      </c>
      <c r="AY332" s="14" t="s">
        <v>164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14" t="s">
        <v>82</v>
      </c>
      <c r="BK332" s="213">
        <f>ROUND(I332*H332,2)</f>
        <v>0</v>
      </c>
      <c r="BL332" s="14" t="s">
        <v>292</v>
      </c>
      <c r="BM332" s="212" t="s">
        <v>2202</v>
      </c>
    </row>
    <row r="333" s="2" customFormat="1" ht="16.5" customHeight="1">
      <c r="A333" s="35"/>
      <c r="B333" s="36"/>
      <c r="C333" s="219" t="s">
        <v>2203</v>
      </c>
      <c r="D333" s="219" t="s">
        <v>232</v>
      </c>
      <c r="E333" s="220" t="s">
        <v>2204</v>
      </c>
      <c r="F333" s="221" t="s">
        <v>2151</v>
      </c>
      <c r="G333" s="222" t="s">
        <v>219</v>
      </c>
      <c r="H333" s="223">
        <v>48</v>
      </c>
      <c r="I333" s="224"/>
      <c r="J333" s="225">
        <f>ROUND(I333*H333,2)</f>
        <v>0</v>
      </c>
      <c r="K333" s="221" t="s">
        <v>19</v>
      </c>
      <c r="L333" s="226"/>
      <c r="M333" s="227" t="s">
        <v>19</v>
      </c>
      <c r="N333" s="228" t="s">
        <v>45</v>
      </c>
      <c r="O333" s="81"/>
      <c r="P333" s="210">
        <f>O333*H333</f>
        <v>0</v>
      </c>
      <c r="Q333" s="210">
        <v>0</v>
      </c>
      <c r="R333" s="210">
        <f>Q333*H333</f>
        <v>0</v>
      </c>
      <c r="S333" s="210">
        <v>0</v>
      </c>
      <c r="T333" s="211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2" t="s">
        <v>443</v>
      </c>
      <c r="AT333" s="212" t="s">
        <v>232</v>
      </c>
      <c r="AU333" s="212" t="s">
        <v>84</v>
      </c>
      <c r="AY333" s="14" t="s">
        <v>164</v>
      </c>
      <c r="BE333" s="213">
        <f>IF(N333="základní",J333,0)</f>
        <v>0</v>
      </c>
      <c r="BF333" s="213">
        <f>IF(N333="snížená",J333,0)</f>
        <v>0</v>
      </c>
      <c r="BG333" s="213">
        <f>IF(N333="zákl. přenesená",J333,0)</f>
        <v>0</v>
      </c>
      <c r="BH333" s="213">
        <f>IF(N333="sníž. přenesená",J333,0)</f>
        <v>0</v>
      </c>
      <c r="BI333" s="213">
        <f>IF(N333="nulová",J333,0)</f>
        <v>0</v>
      </c>
      <c r="BJ333" s="14" t="s">
        <v>82</v>
      </c>
      <c r="BK333" s="213">
        <f>ROUND(I333*H333,2)</f>
        <v>0</v>
      </c>
      <c r="BL333" s="14" t="s">
        <v>292</v>
      </c>
      <c r="BM333" s="212" t="s">
        <v>2205</v>
      </c>
    </row>
    <row r="334" s="2" customFormat="1" ht="16.5" customHeight="1">
      <c r="A334" s="35"/>
      <c r="B334" s="36"/>
      <c r="C334" s="201" t="s">
        <v>2206</v>
      </c>
      <c r="D334" s="201" t="s">
        <v>167</v>
      </c>
      <c r="E334" s="202" t="s">
        <v>2207</v>
      </c>
      <c r="F334" s="203" t="s">
        <v>2208</v>
      </c>
      <c r="G334" s="204" t="s">
        <v>219</v>
      </c>
      <c r="H334" s="205">
        <v>46</v>
      </c>
      <c r="I334" s="206"/>
      <c r="J334" s="207">
        <f>ROUND(I334*H334,2)</f>
        <v>0</v>
      </c>
      <c r="K334" s="203" t="s">
        <v>19</v>
      </c>
      <c r="L334" s="41"/>
      <c r="M334" s="208" t="s">
        <v>19</v>
      </c>
      <c r="N334" s="209" t="s">
        <v>45</v>
      </c>
      <c r="O334" s="81"/>
      <c r="P334" s="210">
        <f>O334*H334</f>
        <v>0</v>
      </c>
      <c r="Q334" s="210">
        <v>0</v>
      </c>
      <c r="R334" s="210">
        <f>Q334*H334</f>
        <v>0</v>
      </c>
      <c r="S334" s="210">
        <v>0</v>
      </c>
      <c r="T334" s="211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2" t="s">
        <v>292</v>
      </c>
      <c r="AT334" s="212" t="s">
        <v>167</v>
      </c>
      <c r="AU334" s="212" t="s">
        <v>84</v>
      </c>
      <c r="AY334" s="14" t="s">
        <v>164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14" t="s">
        <v>82</v>
      </c>
      <c r="BK334" s="213">
        <f>ROUND(I334*H334,2)</f>
        <v>0</v>
      </c>
      <c r="BL334" s="14" t="s">
        <v>292</v>
      </c>
      <c r="BM334" s="212" t="s">
        <v>2209</v>
      </c>
    </row>
    <row r="335" s="2" customFormat="1" ht="16.5" customHeight="1">
      <c r="A335" s="35"/>
      <c r="B335" s="36"/>
      <c r="C335" s="219" t="s">
        <v>2210</v>
      </c>
      <c r="D335" s="219" t="s">
        <v>232</v>
      </c>
      <c r="E335" s="220" t="s">
        <v>2211</v>
      </c>
      <c r="F335" s="221" t="s">
        <v>1965</v>
      </c>
      <c r="G335" s="222" t="s">
        <v>219</v>
      </c>
      <c r="H335" s="223">
        <v>16</v>
      </c>
      <c r="I335" s="224"/>
      <c r="J335" s="225">
        <f>ROUND(I335*H335,2)</f>
        <v>0</v>
      </c>
      <c r="K335" s="221" t="s">
        <v>19</v>
      </c>
      <c r="L335" s="226"/>
      <c r="M335" s="227" t="s">
        <v>19</v>
      </c>
      <c r="N335" s="228" t="s">
        <v>45</v>
      </c>
      <c r="O335" s="81"/>
      <c r="P335" s="210">
        <f>O335*H335</f>
        <v>0</v>
      </c>
      <c r="Q335" s="210">
        <v>0.0020699999999999998</v>
      </c>
      <c r="R335" s="210">
        <f>Q335*H335</f>
        <v>0.033119999999999997</v>
      </c>
      <c r="S335" s="210">
        <v>0</v>
      </c>
      <c r="T335" s="211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12" t="s">
        <v>443</v>
      </c>
      <c r="AT335" s="212" t="s">
        <v>232</v>
      </c>
      <c r="AU335" s="212" t="s">
        <v>84</v>
      </c>
      <c r="AY335" s="14" t="s">
        <v>164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14" t="s">
        <v>82</v>
      </c>
      <c r="BK335" s="213">
        <f>ROUND(I335*H335,2)</f>
        <v>0</v>
      </c>
      <c r="BL335" s="14" t="s">
        <v>292</v>
      </c>
      <c r="BM335" s="212" t="s">
        <v>2212</v>
      </c>
    </row>
    <row r="336" s="2" customFormat="1" ht="16.5" customHeight="1">
      <c r="A336" s="35"/>
      <c r="B336" s="36"/>
      <c r="C336" s="201" t="s">
        <v>2213</v>
      </c>
      <c r="D336" s="201" t="s">
        <v>167</v>
      </c>
      <c r="E336" s="202" t="s">
        <v>2214</v>
      </c>
      <c r="F336" s="203" t="s">
        <v>2101</v>
      </c>
      <c r="G336" s="204" t="s">
        <v>219</v>
      </c>
      <c r="H336" s="205">
        <v>16</v>
      </c>
      <c r="I336" s="206"/>
      <c r="J336" s="207">
        <f>ROUND(I336*H336,2)</f>
        <v>0</v>
      </c>
      <c r="K336" s="203" t="s">
        <v>19</v>
      </c>
      <c r="L336" s="41"/>
      <c r="M336" s="208" t="s">
        <v>19</v>
      </c>
      <c r="N336" s="209" t="s">
        <v>45</v>
      </c>
      <c r="O336" s="81"/>
      <c r="P336" s="210">
        <f>O336*H336</f>
        <v>0</v>
      </c>
      <c r="Q336" s="210">
        <v>0</v>
      </c>
      <c r="R336" s="210">
        <f>Q336*H336</f>
        <v>0</v>
      </c>
      <c r="S336" s="210">
        <v>0</v>
      </c>
      <c r="T336" s="211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2" t="s">
        <v>292</v>
      </c>
      <c r="AT336" s="212" t="s">
        <v>167</v>
      </c>
      <c r="AU336" s="212" t="s">
        <v>84</v>
      </c>
      <c r="AY336" s="14" t="s">
        <v>164</v>
      </c>
      <c r="BE336" s="213">
        <f>IF(N336="základní",J336,0)</f>
        <v>0</v>
      </c>
      <c r="BF336" s="213">
        <f>IF(N336="snížená",J336,0)</f>
        <v>0</v>
      </c>
      <c r="BG336" s="213">
        <f>IF(N336="zákl. přenesená",J336,0)</f>
        <v>0</v>
      </c>
      <c r="BH336" s="213">
        <f>IF(N336="sníž. přenesená",J336,0)</f>
        <v>0</v>
      </c>
      <c r="BI336" s="213">
        <f>IF(N336="nulová",J336,0)</f>
        <v>0</v>
      </c>
      <c r="BJ336" s="14" t="s">
        <v>82</v>
      </c>
      <c r="BK336" s="213">
        <f>ROUND(I336*H336,2)</f>
        <v>0</v>
      </c>
      <c r="BL336" s="14" t="s">
        <v>292</v>
      </c>
      <c r="BM336" s="212" t="s">
        <v>2215</v>
      </c>
    </row>
    <row r="337" s="2" customFormat="1" ht="16.5" customHeight="1">
      <c r="A337" s="35"/>
      <c r="B337" s="36"/>
      <c r="C337" s="201" t="s">
        <v>2216</v>
      </c>
      <c r="D337" s="201" t="s">
        <v>167</v>
      </c>
      <c r="E337" s="202" t="s">
        <v>2217</v>
      </c>
      <c r="F337" s="203" t="s">
        <v>2218</v>
      </c>
      <c r="G337" s="204" t="s">
        <v>219</v>
      </c>
      <c r="H337" s="205">
        <v>50</v>
      </c>
      <c r="I337" s="206"/>
      <c r="J337" s="207">
        <f>ROUND(I337*H337,2)</f>
        <v>0</v>
      </c>
      <c r="K337" s="203" t="s">
        <v>19</v>
      </c>
      <c r="L337" s="41"/>
      <c r="M337" s="208" t="s">
        <v>19</v>
      </c>
      <c r="N337" s="209" t="s">
        <v>45</v>
      </c>
      <c r="O337" s="81"/>
      <c r="P337" s="210">
        <f>O337*H337</f>
        <v>0</v>
      </c>
      <c r="Q337" s="210">
        <v>0</v>
      </c>
      <c r="R337" s="210">
        <f>Q337*H337</f>
        <v>0</v>
      </c>
      <c r="S337" s="210">
        <v>0</v>
      </c>
      <c r="T337" s="211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2" t="s">
        <v>292</v>
      </c>
      <c r="AT337" s="212" t="s">
        <v>167</v>
      </c>
      <c r="AU337" s="212" t="s">
        <v>84</v>
      </c>
      <c r="AY337" s="14" t="s">
        <v>164</v>
      </c>
      <c r="BE337" s="213">
        <f>IF(N337="základní",J337,0)</f>
        <v>0</v>
      </c>
      <c r="BF337" s="213">
        <f>IF(N337="snížená",J337,0)</f>
        <v>0</v>
      </c>
      <c r="BG337" s="213">
        <f>IF(N337="zákl. přenesená",J337,0)</f>
        <v>0</v>
      </c>
      <c r="BH337" s="213">
        <f>IF(N337="sníž. přenesená",J337,0)</f>
        <v>0</v>
      </c>
      <c r="BI337" s="213">
        <f>IF(N337="nulová",J337,0)</f>
        <v>0</v>
      </c>
      <c r="BJ337" s="14" t="s">
        <v>82</v>
      </c>
      <c r="BK337" s="213">
        <f>ROUND(I337*H337,2)</f>
        <v>0</v>
      </c>
      <c r="BL337" s="14" t="s">
        <v>292</v>
      </c>
      <c r="BM337" s="212" t="s">
        <v>2219</v>
      </c>
    </row>
    <row r="338" s="12" customFormat="1" ht="22.8" customHeight="1">
      <c r="A338" s="12"/>
      <c r="B338" s="185"/>
      <c r="C338" s="186"/>
      <c r="D338" s="187" t="s">
        <v>73</v>
      </c>
      <c r="E338" s="199" t="s">
        <v>2220</v>
      </c>
      <c r="F338" s="199" t="s">
        <v>2221</v>
      </c>
      <c r="G338" s="186"/>
      <c r="H338" s="186"/>
      <c r="I338" s="189"/>
      <c r="J338" s="200">
        <f>BK338</f>
        <v>0</v>
      </c>
      <c r="K338" s="186"/>
      <c r="L338" s="191"/>
      <c r="M338" s="192"/>
      <c r="N338" s="193"/>
      <c r="O338" s="193"/>
      <c r="P338" s="194">
        <f>SUM(P339:P364)</f>
        <v>0</v>
      </c>
      <c r="Q338" s="193"/>
      <c r="R338" s="194">
        <f>SUM(R339:R364)</f>
        <v>0.95127787399999997</v>
      </c>
      <c r="S338" s="193"/>
      <c r="T338" s="195">
        <f>SUM(T339:T364)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96" t="s">
        <v>84</v>
      </c>
      <c r="AT338" s="197" t="s">
        <v>73</v>
      </c>
      <c r="AU338" s="197" t="s">
        <v>82</v>
      </c>
      <c r="AY338" s="196" t="s">
        <v>164</v>
      </c>
      <c r="BK338" s="198">
        <f>SUM(BK339:BK364)</f>
        <v>0</v>
      </c>
    </row>
    <row r="339" s="2" customFormat="1" ht="16.5" customHeight="1">
      <c r="A339" s="35"/>
      <c r="B339" s="36"/>
      <c r="C339" s="201" t="s">
        <v>2222</v>
      </c>
      <c r="D339" s="201" t="s">
        <v>167</v>
      </c>
      <c r="E339" s="202" t="s">
        <v>2223</v>
      </c>
      <c r="F339" s="203" t="s">
        <v>2224</v>
      </c>
      <c r="G339" s="204" t="s">
        <v>439</v>
      </c>
      <c r="H339" s="205">
        <v>12</v>
      </c>
      <c r="I339" s="206"/>
      <c r="J339" s="207">
        <f>ROUND(I339*H339,2)</f>
        <v>0</v>
      </c>
      <c r="K339" s="203" t="s">
        <v>19</v>
      </c>
      <c r="L339" s="41"/>
      <c r="M339" s="208" t="s">
        <v>19</v>
      </c>
      <c r="N339" s="209" t="s">
        <v>45</v>
      </c>
      <c r="O339" s="81"/>
      <c r="P339" s="210">
        <f>O339*H339</f>
        <v>0</v>
      </c>
      <c r="Q339" s="210">
        <v>0.00281</v>
      </c>
      <c r="R339" s="210">
        <f>Q339*H339</f>
        <v>0.03372</v>
      </c>
      <c r="S339" s="210">
        <v>0</v>
      </c>
      <c r="T339" s="211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2" t="s">
        <v>292</v>
      </c>
      <c r="AT339" s="212" t="s">
        <v>167</v>
      </c>
      <c r="AU339" s="212" t="s">
        <v>84</v>
      </c>
      <c r="AY339" s="14" t="s">
        <v>164</v>
      </c>
      <c r="BE339" s="213">
        <f>IF(N339="základní",J339,0)</f>
        <v>0</v>
      </c>
      <c r="BF339" s="213">
        <f>IF(N339="snížená",J339,0)</f>
        <v>0</v>
      </c>
      <c r="BG339" s="213">
        <f>IF(N339="zákl. přenesená",J339,0)</f>
        <v>0</v>
      </c>
      <c r="BH339" s="213">
        <f>IF(N339="sníž. přenesená",J339,0)</f>
        <v>0</v>
      </c>
      <c r="BI339" s="213">
        <f>IF(N339="nulová",J339,0)</f>
        <v>0</v>
      </c>
      <c r="BJ339" s="14" t="s">
        <v>82</v>
      </c>
      <c r="BK339" s="213">
        <f>ROUND(I339*H339,2)</f>
        <v>0</v>
      </c>
      <c r="BL339" s="14" t="s">
        <v>292</v>
      </c>
      <c r="BM339" s="212" t="s">
        <v>2225</v>
      </c>
    </row>
    <row r="340" s="2" customFormat="1" ht="16.5" customHeight="1">
      <c r="A340" s="35"/>
      <c r="B340" s="36"/>
      <c r="C340" s="201" t="s">
        <v>2226</v>
      </c>
      <c r="D340" s="201" t="s">
        <v>167</v>
      </c>
      <c r="E340" s="202" t="s">
        <v>2227</v>
      </c>
      <c r="F340" s="203" t="s">
        <v>2228</v>
      </c>
      <c r="G340" s="204" t="s">
        <v>439</v>
      </c>
      <c r="H340" s="205">
        <v>3</v>
      </c>
      <c r="I340" s="206"/>
      <c r="J340" s="207">
        <f>ROUND(I340*H340,2)</f>
        <v>0</v>
      </c>
      <c r="K340" s="203" t="s">
        <v>19</v>
      </c>
      <c r="L340" s="41"/>
      <c r="M340" s="208" t="s">
        <v>19</v>
      </c>
      <c r="N340" s="209" t="s">
        <v>45</v>
      </c>
      <c r="O340" s="81"/>
      <c r="P340" s="210">
        <f>O340*H340</f>
        <v>0</v>
      </c>
      <c r="Q340" s="210">
        <v>0.0032200000000000002</v>
      </c>
      <c r="R340" s="210">
        <f>Q340*H340</f>
        <v>0.0096600000000000002</v>
      </c>
      <c r="S340" s="210">
        <v>0</v>
      </c>
      <c r="T340" s="211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2" t="s">
        <v>292</v>
      </c>
      <c r="AT340" s="212" t="s">
        <v>167</v>
      </c>
      <c r="AU340" s="212" t="s">
        <v>84</v>
      </c>
      <c r="AY340" s="14" t="s">
        <v>164</v>
      </c>
      <c r="BE340" s="213">
        <f>IF(N340="základní",J340,0)</f>
        <v>0</v>
      </c>
      <c r="BF340" s="213">
        <f>IF(N340="snížená",J340,0)</f>
        <v>0</v>
      </c>
      <c r="BG340" s="213">
        <f>IF(N340="zákl. přenesená",J340,0)</f>
        <v>0</v>
      </c>
      <c r="BH340" s="213">
        <f>IF(N340="sníž. přenesená",J340,0)</f>
        <v>0</v>
      </c>
      <c r="BI340" s="213">
        <f>IF(N340="nulová",J340,0)</f>
        <v>0</v>
      </c>
      <c r="BJ340" s="14" t="s">
        <v>82</v>
      </c>
      <c r="BK340" s="213">
        <f>ROUND(I340*H340,2)</f>
        <v>0</v>
      </c>
      <c r="BL340" s="14" t="s">
        <v>292</v>
      </c>
      <c r="BM340" s="212" t="s">
        <v>2229</v>
      </c>
    </row>
    <row r="341" s="2" customFormat="1" ht="16.5" customHeight="1">
      <c r="A341" s="35"/>
      <c r="B341" s="36"/>
      <c r="C341" s="201" t="s">
        <v>2230</v>
      </c>
      <c r="D341" s="201" t="s">
        <v>167</v>
      </c>
      <c r="E341" s="202" t="s">
        <v>2231</v>
      </c>
      <c r="F341" s="203" t="s">
        <v>2232</v>
      </c>
      <c r="G341" s="204" t="s">
        <v>439</v>
      </c>
      <c r="H341" s="205">
        <v>4</v>
      </c>
      <c r="I341" s="206"/>
      <c r="J341" s="207">
        <f>ROUND(I341*H341,2)</f>
        <v>0</v>
      </c>
      <c r="K341" s="203" t="s">
        <v>19</v>
      </c>
      <c r="L341" s="41"/>
      <c r="M341" s="208" t="s">
        <v>19</v>
      </c>
      <c r="N341" s="209" t="s">
        <v>45</v>
      </c>
      <c r="O341" s="81"/>
      <c r="P341" s="210">
        <f>O341*H341</f>
        <v>0</v>
      </c>
      <c r="Q341" s="210">
        <v>0.00157</v>
      </c>
      <c r="R341" s="210">
        <f>Q341*H341</f>
        <v>0.00628</v>
      </c>
      <c r="S341" s="210">
        <v>0</v>
      </c>
      <c r="T341" s="211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2" t="s">
        <v>292</v>
      </c>
      <c r="AT341" s="212" t="s">
        <v>167</v>
      </c>
      <c r="AU341" s="212" t="s">
        <v>84</v>
      </c>
      <c r="AY341" s="14" t="s">
        <v>164</v>
      </c>
      <c r="BE341" s="213">
        <f>IF(N341="základní",J341,0)</f>
        <v>0</v>
      </c>
      <c r="BF341" s="213">
        <f>IF(N341="snížená",J341,0)</f>
        <v>0</v>
      </c>
      <c r="BG341" s="213">
        <f>IF(N341="zákl. přenesená",J341,0)</f>
        <v>0</v>
      </c>
      <c r="BH341" s="213">
        <f>IF(N341="sníž. přenesená",J341,0)</f>
        <v>0</v>
      </c>
      <c r="BI341" s="213">
        <f>IF(N341="nulová",J341,0)</f>
        <v>0</v>
      </c>
      <c r="BJ341" s="14" t="s">
        <v>82</v>
      </c>
      <c r="BK341" s="213">
        <f>ROUND(I341*H341,2)</f>
        <v>0</v>
      </c>
      <c r="BL341" s="14" t="s">
        <v>292</v>
      </c>
      <c r="BM341" s="212" t="s">
        <v>2233</v>
      </c>
    </row>
    <row r="342" s="2" customFormat="1" ht="16.5" customHeight="1">
      <c r="A342" s="35"/>
      <c r="B342" s="36"/>
      <c r="C342" s="201" t="s">
        <v>2234</v>
      </c>
      <c r="D342" s="201" t="s">
        <v>167</v>
      </c>
      <c r="E342" s="202" t="s">
        <v>2235</v>
      </c>
      <c r="F342" s="203" t="s">
        <v>2236</v>
      </c>
      <c r="G342" s="204" t="s">
        <v>439</v>
      </c>
      <c r="H342" s="205">
        <v>13</v>
      </c>
      <c r="I342" s="206"/>
      <c r="J342" s="207">
        <f>ROUND(I342*H342,2)</f>
        <v>0</v>
      </c>
      <c r="K342" s="203" t="s">
        <v>19</v>
      </c>
      <c r="L342" s="41"/>
      <c r="M342" s="208" t="s">
        <v>19</v>
      </c>
      <c r="N342" s="209" t="s">
        <v>45</v>
      </c>
      <c r="O342" s="81"/>
      <c r="P342" s="210">
        <f>O342*H342</f>
        <v>0</v>
      </c>
      <c r="Q342" s="210">
        <v>0.0032200000000000002</v>
      </c>
      <c r="R342" s="210">
        <f>Q342*H342</f>
        <v>0.041860000000000001</v>
      </c>
      <c r="S342" s="210">
        <v>0</v>
      </c>
      <c r="T342" s="211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2" t="s">
        <v>292</v>
      </c>
      <c r="AT342" s="212" t="s">
        <v>167</v>
      </c>
      <c r="AU342" s="212" t="s">
        <v>84</v>
      </c>
      <c r="AY342" s="14" t="s">
        <v>164</v>
      </c>
      <c r="BE342" s="213">
        <f>IF(N342="základní",J342,0)</f>
        <v>0</v>
      </c>
      <c r="BF342" s="213">
        <f>IF(N342="snížená",J342,0)</f>
        <v>0</v>
      </c>
      <c r="BG342" s="213">
        <f>IF(N342="zákl. přenesená",J342,0)</f>
        <v>0</v>
      </c>
      <c r="BH342" s="213">
        <f>IF(N342="sníž. přenesená",J342,0)</f>
        <v>0</v>
      </c>
      <c r="BI342" s="213">
        <f>IF(N342="nulová",J342,0)</f>
        <v>0</v>
      </c>
      <c r="BJ342" s="14" t="s">
        <v>82</v>
      </c>
      <c r="BK342" s="213">
        <f>ROUND(I342*H342,2)</f>
        <v>0</v>
      </c>
      <c r="BL342" s="14" t="s">
        <v>292</v>
      </c>
      <c r="BM342" s="212" t="s">
        <v>2237</v>
      </c>
    </row>
    <row r="343" s="2" customFormat="1" ht="16.5" customHeight="1">
      <c r="A343" s="35"/>
      <c r="B343" s="36"/>
      <c r="C343" s="201" t="s">
        <v>2238</v>
      </c>
      <c r="D343" s="201" t="s">
        <v>167</v>
      </c>
      <c r="E343" s="202" t="s">
        <v>2239</v>
      </c>
      <c r="F343" s="203" t="s">
        <v>2240</v>
      </c>
      <c r="G343" s="204" t="s">
        <v>1751</v>
      </c>
      <c r="H343" s="205">
        <v>13</v>
      </c>
      <c r="I343" s="206"/>
      <c r="J343" s="207">
        <f>ROUND(I343*H343,2)</f>
        <v>0</v>
      </c>
      <c r="K343" s="203" t="s">
        <v>19</v>
      </c>
      <c r="L343" s="41"/>
      <c r="M343" s="208" t="s">
        <v>19</v>
      </c>
      <c r="N343" s="209" t="s">
        <v>45</v>
      </c>
      <c r="O343" s="81"/>
      <c r="P343" s="210">
        <f>O343*H343</f>
        <v>0</v>
      </c>
      <c r="Q343" s="210">
        <v>0.017590000000000001</v>
      </c>
      <c r="R343" s="210">
        <f>Q343*H343</f>
        <v>0.22867000000000001</v>
      </c>
      <c r="S343" s="210">
        <v>0</v>
      </c>
      <c r="T343" s="211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12" t="s">
        <v>292</v>
      </c>
      <c r="AT343" s="212" t="s">
        <v>167</v>
      </c>
      <c r="AU343" s="212" t="s">
        <v>84</v>
      </c>
      <c r="AY343" s="14" t="s">
        <v>164</v>
      </c>
      <c r="BE343" s="213">
        <f>IF(N343="základní",J343,0)</f>
        <v>0</v>
      </c>
      <c r="BF343" s="213">
        <f>IF(N343="snížená",J343,0)</f>
        <v>0</v>
      </c>
      <c r="BG343" s="213">
        <f>IF(N343="zákl. přenesená",J343,0)</f>
        <v>0</v>
      </c>
      <c r="BH343" s="213">
        <f>IF(N343="sníž. přenesená",J343,0)</f>
        <v>0</v>
      </c>
      <c r="BI343" s="213">
        <f>IF(N343="nulová",J343,0)</f>
        <v>0</v>
      </c>
      <c r="BJ343" s="14" t="s">
        <v>82</v>
      </c>
      <c r="BK343" s="213">
        <f>ROUND(I343*H343,2)</f>
        <v>0</v>
      </c>
      <c r="BL343" s="14" t="s">
        <v>292</v>
      </c>
      <c r="BM343" s="212" t="s">
        <v>2241</v>
      </c>
    </row>
    <row r="344" s="2" customFormat="1" ht="16.5" customHeight="1">
      <c r="A344" s="35"/>
      <c r="B344" s="36"/>
      <c r="C344" s="201" t="s">
        <v>2242</v>
      </c>
      <c r="D344" s="201" t="s">
        <v>167</v>
      </c>
      <c r="E344" s="202" t="s">
        <v>2243</v>
      </c>
      <c r="F344" s="203" t="s">
        <v>2244</v>
      </c>
      <c r="G344" s="204" t="s">
        <v>439</v>
      </c>
      <c r="H344" s="205">
        <v>8</v>
      </c>
      <c r="I344" s="206"/>
      <c r="J344" s="207">
        <f>ROUND(I344*H344,2)</f>
        <v>0</v>
      </c>
      <c r="K344" s="203" t="s">
        <v>19</v>
      </c>
      <c r="L344" s="41"/>
      <c r="M344" s="208" t="s">
        <v>19</v>
      </c>
      <c r="N344" s="209" t="s">
        <v>45</v>
      </c>
      <c r="O344" s="81"/>
      <c r="P344" s="210">
        <f>O344*H344</f>
        <v>0</v>
      </c>
      <c r="Q344" s="210">
        <v>0</v>
      </c>
      <c r="R344" s="210">
        <f>Q344*H344</f>
        <v>0</v>
      </c>
      <c r="S344" s="210">
        <v>0</v>
      </c>
      <c r="T344" s="211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2" t="s">
        <v>292</v>
      </c>
      <c r="AT344" s="212" t="s">
        <v>167</v>
      </c>
      <c r="AU344" s="212" t="s">
        <v>84</v>
      </c>
      <c r="AY344" s="14" t="s">
        <v>164</v>
      </c>
      <c r="BE344" s="213">
        <f>IF(N344="základní",J344,0)</f>
        <v>0</v>
      </c>
      <c r="BF344" s="213">
        <f>IF(N344="snížená",J344,0)</f>
        <v>0</v>
      </c>
      <c r="BG344" s="213">
        <f>IF(N344="zákl. přenesená",J344,0)</f>
        <v>0</v>
      </c>
      <c r="BH344" s="213">
        <f>IF(N344="sníž. přenesená",J344,0)</f>
        <v>0</v>
      </c>
      <c r="BI344" s="213">
        <f>IF(N344="nulová",J344,0)</f>
        <v>0</v>
      </c>
      <c r="BJ344" s="14" t="s">
        <v>82</v>
      </c>
      <c r="BK344" s="213">
        <f>ROUND(I344*H344,2)</f>
        <v>0</v>
      </c>
      <c r="BL344" s="14" t="s">
        <v>292</v>
      </c>
      <c r="BM344" s="212" t="s">
        <v>2245</v>
      </c>
    </row>
    <row r="345" s="2" customFormat="1" ht="16.5" customHeight="1">
      <c r="A345" s="35"/>
      <c r="B345" s="36"/>
      <c r="C345" s="201" t="s">
        <v>2246</v>
      </c>
      <c r="D345" s="201" t="s">
        <v>167</v>
      </c>
      <c r="E345" s="202" t="s">
        <v>2247</v>
      </c>
      <c r="F345" s="203" t="s">
        <v>2248</v>
      </c>
      <c r="G345" s="204" t="s">
        <v>439</v>
      </c>
      <c r="H345" s="205">
        <v>3</v>
      </c>
      <c r="I345" s="206"/>
      <c r="J345" s="207">
        <f>ROUND(I345*H345,2)</f>
        <v>0</v>
      </c>
      <c r="K345" s="203" t="s">
        <v>19</v>
      </c>
      <c r="L345" s="41"/>
      <c r="M345" s="208" t="s">
        <v>19</v>
      </c>
      <c r="N345" s="209" t="s">
        <v>45</v>
      </c>
      <c r="O345" s="81"/>
      <c r="P345" s="210">
        <f>O345*H345</f>
        <v>0</v>
      </c>
      <c r="Q345" s="210">
        <v>0.0010200000000000001</v>
      </c>
      <c r="R345" s="210">
        <f>Q345*H345</f>
        <v>0.0030600000000000002</v>
      </c>
      <c r="S345" s="210">
        <v>0</v>
      </c>
      <c r="T345" s="211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2" t="s">
        <v>292</v>
      </c>
      <c r="AT345" s="212" t="s">
        <v>167</v>
      </c>
      <c r="AU345" s="212" t="s">
        <v>84</v>
      </c>
      <c r="AY345" s="14" t="s">
        <v>164</v>
      </c>
      <c r="BE345" s="213">
        <f>IF(N345="základní",J345,0)</f>
        <v>0</v>
      </c>
      <c r="BF345" s="213">
        <f>IF(N345="snížená",J345,0)</f>
        <v>0</v>
      </c>
      <c r="BG345" s="213">
        <f>IF(N345="zákl. přenesená",J345,0)</f>
        <v>0</v>
      </c>
      <c r="BH345" s="213">
        <f>IF(N345="sníž. přenesená",J345,0)</f>
        <v>0</v>
      </c>
      <c r="BI345" s="213">
        <f>IF(N345="nulová",J345,0)</f>
        <v>0</v>
      </c>
      <c r="BJ345" s="14" t="s">
        <v>82</v>
      </c>
      <c r="BK345" s="213">
        <f>ROUND(I345*H345,2)</f>
        <v>0</v>
      </c>
      <c r="BL345" s="14" t="s">
        <v>292</v>
      </c>
      <c r="BM345" s="212" t="s">
        <v>2249</v>
      </c>
    </row>
    <row r="346" s="2" customFormat="1" ht="16.5" customHeight="1">
      <c r="A346" s="35"/>
      <c r="B346" s="36"/>
      <c r="C346" s="201" t="s">
        <v>2250</v>
      </c>
      <c r="D346" s="201" t="s">
        <v>167</v>
      </c>
      <c r="E346" s="202" t="s">
        <v>2251</v>
      </c>
      <c r="F346" s="203" t="s">
        <v>2252</v>
      </c>
      <c r="G346" s="204" t="s">
        <v>439</v>
      </c>
      <c r="H346" s="205">
        <v>4</v>
      </c>
      <c r="I346" s="206"/>
      <c r="J346" s="207">
        <f>ROUND(I346*H346,2)</f>
        <v>0</v>
      </c>
      <c r="K346" s="203" t="s">
        <v>19</v>
      </c>
      <c r="L346" s="41"/>
      <c r="M346" s="208" t="s">
        <v>19</v>
      </c>
      <c r="N346" s="209" t="s">
        <v>45</v>
      </c>
      <c r="O346" s="81"/>
      <c r="P346" s="210">
        <f>O346*H346</f>
        <v>0</v>
      </c>
      <c r="Q346" s="210">
        <v>0.00084999999999999995</v>
      </c>
      <c r="R346" s="210">
        <f>Q346*H346</f>
        <v>0.0033999999999999998</v>
      </c>
      <c r="S346" s="210">
        <v>0</v>
      </c>
      <c r="T346" s="211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2" t="s">
        <v>292</v>
      </c>
      <c r="AT346" s="212" t="s">
        <v>167</v>
      </c>
      <c r="AU346" s="212" t="s">
        <v>84</v>
      </c>
      <c r="AY346" s="14" t="s">
        <v>164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14" t="s">
        <v>82</v>
      </c>
      <c r="BK346" s="213">
        <f>ROUND(I346*H346,2)</f>
        <v>0</v>
      </c>
      <c r="BL346" s="14" t="s">
        <v>292</v>
      </c>
      <c r="BM346" s="212" t="s">
        <v>2253</v>
      </c>
    </row>
    <row r="347" s="2" customFormat="1" ht="16.5" customHeight="1">
      <c r="A347" s="35"/>
      <c r="B347" s="36"/>
      <c r="C347" s="201" t="s">
        <v>2254</v>
      </c>
      <c r="D347" s="201" t="s">
        <v>167</v>
      </c>
      <c r="E347" s="202" t="s">
        <v>2255</v>
      </c>
      <c r="F347" s="203" t="s">
        <v>2256</v>
      </c>
      <c r="G347" s="204" t="s">
        <v>439</v>
      </c>
      <c r="H347" s="205">
        <v>4</v>
      </c>
      <c r="I347" s="206"/>
      <c r="J347" s="207">
        <f>ROUND(I347*H347,2)</f>
        <v>0</v>
      </c>
      <c r="K347" s="203" t="s">
        <v>19</v>
      </c>
      <c r="L347" s="41"/>
      <c r="M347" s="208" t="s">
        <v>19</v>
      </c>
      <c r="N347" s="209" t="s">
        <v>45</v>
      </c>
      <c r="O347" s="81"/>
      <c r="P347" s="210">
        <f>O347*H347</f>
        <v>0</v>
      </c>
      <c r="Q347" s="210">
        <v>0.00052999999999999998</v>
      </c>
      <c r="R347" s="210">
        <f>Q347*H347</f>
        <v>0.0021199999999999999</v>
      </c>
      <c r="S347" s="210">
        <v>0</v>
      </c>
      <c r="T347" s="211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2" t="s">
        <v>292</v>
      </c>
      <c r="AT347" s="212" t="s">
        <v>167</v>
      </c>
      <c r="AU347" s="212" t="s">
        <v>84</v>
      </c>
      <c r="AY347" s="14" t="s">
        <v>164</v>
      </c>
      <c r="BE347" s="213">
        <f>IF(N347="základní",J347,0)</f>
        <v>0</v>
      </c>
      <c r="BF347" s="213">
        <f>IF(N347="snížená",J347,0)</f>
        <v>0</v>
      </c>
      <c r="BG347" s="213">
        <f>IF(N347="zákl. přenesená",J347,0)</f>
        <v>0</v>
      </c>
      <c r="BH347" s="213">
        <f>IF(N347="sníž. přenesená",J347,0)</f>
        <v>0</v>
      </c>
      <c r="BI347" s="213">
        <f>IF(N347="nulová",J347,0)</f>
        <v>0</v>
      </c>
      <c r="BJ347" s="14" t="s">
        <v>82</v>
      </c>
      <c r="BK347" s="213">
        <f>ROUND(I347*H347,2)</f>
        <v>0</v>
      </c>
      <c r="BL347" s="14" t="s">
        <v>292</v>
      </c>
      <c r="BM347" s="212" t="s">
        <v>2257</v>
      </c>
    </row>
    <row r="348" s="2" customFormat="1" ht="16.5" customHeight="1">
      <c r="A348" s="35"/>
      <c r="B348" s="36"/>
      <c r="C348" s="201" t="s">
        <v>2258</v>
      </c>
      <c r="D348" s="201" t="s">
        <v>167</v>
      </c>
      <c r="E348" s="202" t="s">
        <v>2259</v>
      </c>
      <c r="F348" s="203" t="s">
        <v>2260</v>
      </c>
      <c r="G348" s="204" t="s">
        <v>439</v>
      </c>
      <c r="H348" s="205">
        <v>12</v>
      </c>
      <c r="I348" s="206"/>
      <c r="J348" s="207">
        <f>ROUND(I348*H348,2)</f>
        <v>0</v>
      </c>
      <c r="K348" s="203" t="s">
        <v>171</v>
      </c>
      <c r="L348" s="41"/>
      <c r="M348" s="208" t="s">
        <v>19</v>
      </c>
      <c r="N348" s="209" t="s">
        <v>45</v>
      </c>
      <c r="O348" s="81"/>
      <c r="P348" s="210">
        <f>O348*H348</f>
        <v>0</v>
      </c>
      <c r="Q348" s="210">
        <v>0.00014898949999999999</v>
      </c>
      <c r="R348" s="210">
        <f>Q348*H348</f>
        <v>0.0017878739999999998</v>
      </c>
      <c r="S348" s="210">
        <v>0</v>
      </c>
      <c r="T348" s="211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2" t="s">
        <v>292</v>
      </c>
      <c r="AT348" s="212" t="s">
        <v>167</v>
      </c>
      <c r="AU348" s="212" t="s">
        <v>84</v>
      </c>
      <c r="AY348" s="14" t="s">
        <v>164</v>
      </c>
      <c r="BE348" s="213">
        <f>IF(N348="základní",J348,0)</f>
        <v>0</v>
      </c>
      <c r="BF348" s="213">
        <f>IF(N348="snížená",J348,0)</f>
        <v>0</v>
      </c>
      <c r="BG348" s="213">
        <f>IF(N348="zákl. přenesená",J348,0)</f>
        <v>0</v>
      </c>
      <c r="BH348" s="213">
        <f>IF(N348="sníž. přenesená",J348,0)</f>
        <v>0</v>
      </c>
      <c r="BI348" s="213">
        <f>IF(N348="nulová",J348,0)</f>
        <v>0</v>
      </c>
      <c r="BJ348" s="14" t="s">
        <v>82</v>
      </c>
      <c r="BK348" s="213">
        <f>ROUND(I348*H348,2)</f>
        <v>0</v>
      </c>
      <c r="BL348" s="14" t="s">
        <v>292</v>
      </c>
      <c r="BM348" s="212" t="s">
        <v>2261</v>
      </c>
    </row>
    <row r="349" s="2" customFormat="1">
      <c r="A349" s="35"/>
      <c r="B349" s="36"/>
      <c r="C349" s="37"/>
      <c r="D349" s="214" t="s">
        <v>174</v>
      </c>
      <c r="E349" s="37"/>
      <c r="F349" s="215" t="s">
        <v>2262</v>
      </c>
      <c r="G349" s="37"/>
      <c r="H349" s="37"/>
      <c r="I349" s="216"/>
      <c r="J349" s="37"/>
      <c r="K349" s="37"/>
      <c r="L349" s="41"/>
      <c r="M349" s="217"/>
      <c r="N349" s="218"/>
      <c r="O349" s="81"/>
      <c r="P349" s="81"/>
      <c r="Q349" s="81"/>
      <c r="R349" s="81"/>
      <c r="S349" s="81"/>
      <c r="T349" s="82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174</v>
      </c>
      <c r="AU349" s="14" t="s">
        <v>84</v>
      </c>
    </row>
    <row r="350" s="2" customFormat="1" ht="16.5" customHeight="1">
      <c r="A350" s="35"/>
      <c r="B350" s="36"/>
      <c r="C350" s="201" t="s">
        <v>2263</v>
      </c>
      <c r="D350" s="201" t="s">
        <v>167</v>
      </c>
      <c r="E350" s="202" t="s">
        <v>2264</v>
      </c>
      <c r="F350" s="203" t="s">
        <v>2265</v>
      </c>
      <c r="G350" s="204" t="s">
        <v>1751</v>
      </c>
      <c r="H350" s="205">
        <v>3</v>
      </c>
      <c r="I350" s="206"/>
      <c r="J350" s="207">
        <f>ROUND(I350*H350,2)</f>
        <v>0</v>
      </c>
      <c r="K350" s="203" t="s">
        <v>19</v>
      </c>
      <c r="L350" s="41"/>
      <c r="M350" s="208" t="s">
        <v>19</v>
      </c>
      <c r="N350" s="209" t="s">
        <v>45</v>
      </c>
      <c r="O350" s="81"/>
      <c r="P350" s="210">
        <f>O350*H350</f>
        <v>0</v>
      </c>
      <c r="Q350" s="210">
        <v>0.0109</v>
      </c>
      <c r="R350" s="210">
        <f>Q350*H350</f>
        <v>0.0327</v>
      </c>
      <c r="S350" s="210">
        <v>0</v>
      </c>
      <c r="T350" s="211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2" t="s">
        <v>292</v>
      </c>
      <c r="AT350" s="212" t="s">
        <v>167</v>
      </c>
      <c r="AU350" s="212" t="s">
        <v>84</v>
      </c>
      <c r="AY350" s="14" t="s">
        <v>164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14" t="s">
        <v>82</v>
      </c>
      <c r="BK350" s="213">
        <f>ROUND(I350*H350,2)</f>
        <v>0</v>
      </c>
      <c r="BL350" s="14" t="s">
        <v>292</v>
      </c>
      <c r="BM350" s="212" t="s">
        <v>2266</v>
      </c>
    </row>
    <row r="351" s="2" customFormat="1" ht="16.5" customHeight="1">
      <c r="A351" s="35"/>
      <c r="B351" s="36"/>
      <c r="C351" s="201" t="s">
        <v>2267</v>
      </c>
      <c r="D351" s="201" t="s">
        <v>167</v>
      </c>
      <c r="E351" s="202" t="s">
        <v>2268</v>
      </c>
      <c r="F351" s="203" t="s">
        <v>2269</v>
      </c>
      <c r="G351" s="204" t="s">
        <v>439</v>
      </c>
      <c r="H351" s="205">
        <v>4</v>
      </c>
      <c r="I351" s="206"/>
      <c r="J351" s="207">
        <f>ROUND(I351*H351,2)</f>
        <v>0</v>
      </c>
      <c r="K351" s="203" t="s">
        <v>19</v>
      </c>
      <c r="L351" s="41"/>
      <c r="M351" s="208" t="s">
        <v>19</v>
      </c>
      <c r="N351" s="209" t="s">
        <v>45</v>
      </c>
      <c r="O351" s="81"/>
      <c r="P351" s="210">
        <f>O351*H351</f>
        <v>0</v>
      </c>
      <c r="Q351" s="210">
        <v>0.0070499999999999998</v>
      </c>
      <c r="R351" s="210">
        <f>Q351*H351</f>
        <v>0.028199999999999999</v>
      </c>
      <c r="S351" s="210">
        <v>0</v>
      </c>
      <c r="T351" s="211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2" t="s">
        <v>292</v>
      </c>
      <c r="AT351" s="212" t="s">
        <v>167</v>
      </c>
      <c r="AU351" s="212" t="s">
        <v>84</v>
      </c>
      <c r="AY351" s="14" t="s">
        <v>164</v>
      </c>
      <c r="BE351" s="213">
        <f>IF(N351="základní",J351,0)</f>
        <v>0</v>
      </c>
      <c r="BF351" s="213">
        <f>IF(N351="snížená",J351,0)</f>
        <v>0</v>
      </c>
      <c r="BG351" s="213">
        <f>IF(N351="zákl. přenesená",J351,0)</f>
        <v>0</v>
      </c>
      <c r="BH351" s="213">
        <f>IF(N351="sníž. přenesená",J351,0)</f>
        <v>0</v>
      </c>
      <c r="BI351" s="213">
        <f>IF(N351="nulová",J351,0)</f>
        <v>0</v>
      </c>
      <c r="BJ351" s="14" t="s">
        <v>82</v>
      </c>
      <c r="BK351" s="213">
        <f>ROUND(I351*H351,2)</f>
        <v>0</v>
      </c>
      <c r="BL351" s="14" t="s">
        <v>292</v>
      </c>
      <c r="BM351" s="212" t="s">
        <v>2270</v>
      </c>
    </row>
    <row r="352" s="2" customFormat="1" ht="16.5" customHeight="1">
      <c r="A352" s="35"/>
      <c r="B352" s="36"/>
      <c r="C352" s="201" t="s">
        <v>2271</v>
      </c>
      <c r="D352" s="201" t="s">
        <v>167</v>
      </c>
      <c r="E352" s="202" t="s">
        <v>2272</v>
      </c>
      <c r="F352" s="203" t="s">
        <v>2273</v>
      </c>
      <c r="G352" s="204" t="s">
        <v>439</v>
      </c>
      <c r="H352" s="205">
        <v>4</v>
      </c>
      <c r="I352" s="206"/>
      <c r="J352" s="207">
        <f>ROUND(I352*H352,2)</f>
        <v>0</v>
      </c>
      <c r="K352" s="203" t="s">
        <v>19</v>
      </c>
      <c r="L352" s="41"/>
      <c r="M352" s="208" t="s">
        <v>19</v>
      </c>
      <c r="N352" s="209" t="s">
        <v>45</v>
      </c>
      <c r="O352" s="81"/>
      <c r="P352" s="210">
        <f>O352*H352</f>
        <v>0</v>
      </c>
      <c r="Q352" s="210">
        <v>0.01</v>
      </c>
      <c r="R352" s="210">
        <f>Q352*H352</f>
        <v>0.040000000000000001</v>
      </c>
      <c r="S352" s="210">
        <v>0</v>
      </c>
      <c r="T352" s="211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2" t="s">
        <v>292</v>
      </c>
      <c r="AT352" s="212" t="s">
        <v>167</v>
      </c>
      <c r="AU352" s="212" t="s">
        <v>84</v>
      </c>
      <c r="AY352" s="14" t="s">
        <v>164</v>
      </c>
      <c r="BE352" s="213">
        <f>IF(N352="základní",J352,0)</f>
        <v>0</v>
      </c>
      <c r="BF352" s="213">
        <f>IF(N352="snížená",J352,0)</f>
        <v>0</v>
      </c>
      <c r="BG352" s="213">
        <f>IF(N352="zákl. přenesená",J352,0)</f>
        <v>0</v>
      </c>
      <c r="BH352" s="213">
        <f>IF(N352="sníž. přenesená",J352,0)</f>
        <v>0</v>
      </c>
      <c r="BI352" s="213">
        <f>IF(N352="nulová",J352,0)</f>
        <v>0</v>
      </c>
      <c r="BJ352" s="14" t="s">
        <v>82</v>
      </c>
      <c r="BK352" s="213">
        <f>ROUND(I352*H352,2)</f>
        <v>0</v>
      </c>
      <c r="BL352" s="14" t="s">
        <v>292</v>
      </c>
      <c r="BM352" s="212" t="s">
        <v>2274</v>
      </c>
    </row>
    <row r="353" s="2" customFormat="1" ht="16.5" customHeight="1">
      <c r="A353" s="35"/>
      <c r="B353" s="36"/>
      <c r="C353" s="201" t="s">
        <v>2275</v>
      </c>
      <c r="D353" s="201" t="s">
        <v>167</v>
      </c>
      <c r="E353" s="202" t="s">
        <v>2276</v>
      </c>
      <c r="F353" s="203" t="s">
        <v>2277</v>
      </c>
      <c r="G353" s="204" t="s">
        <v>1751</v>
      </c>
      <c r="H353" s="205">
        <v>18</v>
      </c>
      <c r="I353" s="206"/>
      <c r="J353" s="207">
        <f>ROUND(I353*H353,2)</f>
        <v>0</v>
      </c>
      <c r="K353" s="203" t="s">
        <v>19</v>
      </c>
      <c r="L353" s="41"/>
      <c r="M353" s="208" t="s">
        <v>19</v>
      </c>
      <c r="N353" s="209" t="s">
        <v>45</v>
      </c>
      <c r="O353" s="81"/>
      <c r="P353" s="210">
        <f>O353*H353</f>
        <v>0</v>
      </c>
      <c r="Q353" s="210">
        <v>0.00012</v>
      </c>
      <c r="R353" s="210">
        <f>Q353*H353</f>
        <v>0.00216</v>
      </c>
      <c r="S353" s="210">
        <v>0</v>
      </c>
      <c r="T353" s="211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2" t="s">
        <v>292</v>
      </c>
      <c r="AT353" s="212" t="s">
        <v>167</v>
      </c>
      <c r="AU353" s="212" t="s">
        <v>84</v>
      </c>
      <c r="AY353" s="14" t="s">
        <v>164</v>
      </c>
      <c r="BE353" s="213">
        <f>IF(N353="základní",J353,0)</f>
        <v>0</v>
      </c>
      <c r="BF353" s="213">
        <f>IF(N353="snížená",J353,0)</f>
        <v>0</v>
      </c>
      <c r="BG353" s="213">
        <f>IF(N353="zákl. přenesená",J353,0)</f>
        <v>0</v>
      </c>
      <c r="BH353" s="213">
        <f>IF(N353="sníž. přenesená",J353,0)</f>
        <v>0</v>
      </c>
      <c r="BI353" s="213">
        <f>IF(N353="nulová",J353,0)</f>
        <v>0</v>
      </c>
      <c r="BJ353" s="14" t="s">
        <v>82</v>
      </c>
      <c r="BK353" s="213">
        <f>ROUND(I353*H353,2)</f>
        <v>0</v>
      </c>
      <c r="BL353" s="14" t="s">
        <v>292</v>
      </c>
      <c r="BM353" s="212" t="s">
        <v>2278</v>
      </c>
    </row>
    <row r="354" s="2" customFormat="1" ht="16.5" customHeight="1">
      <c r="A354" s="35"/>
      <c r="B354" s="36"/>
      <c r="C354" s="201" t="s">
        <v>2279</v>
      </c>
      <c r="D354" s="201" t="s">
        <v>167</v>
      </c>
      <c r="E354" s="202" t="s">
        <v>2280</v>
      </c>
      <c r="F354" s="203" t="s">
        <v>2281</v>
      </c>
      <c r="G354" s="204" t="s">
        <v>1751</v>
      </c>
      <c r="H354" s="205">
        <v>13</v>
      </c>
      <c r="I354" s="206"/>
      <c r="J354" s="207">
        <f>ROUND(I354*H354,2)</f>
        <v>0</v>
      </c>
      <c r="K354" s="203" t="s">
        <v>19</v>
      </c>
      <c r="L354" s="41"/>
      <c r="M354" s="208" t="s">
        <v>19</v>
      </c>
      <c r="N354" s="209" t="s">
        <v>45</v>
      </c>
      <c r="O354" s="81"/>
      <c r="P354" s="210">
        <f>O354*H354</f>
        <v>0</v>
      </c>
      <c r="Q354" s="210">
        <v>0.012970000000000001</v>
      </c>
      <c r="R354" s="210">
        <f>Q354*H354</f>
        <v>0.16861000000000001</v>
      </c>
      <c r="S354" s="210">
        <v>0</v>
      </c>
      <c r="T354" s="211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2" t="s">
        <v>292</v>
      </c>
      <c r="AT354" s="212" t="s">
        <v>167</v>
      </c>
      <c r="AU354" s="212" t="s">
        <v>84</v>
      </c>
      <c r="AY354" s="14" t="s">
        <v>164</v>
      </c>
      <c r="BE354" s="213">
        <f>IF(N354="základní",J354,0)</f>
        <v>0</v>
      </c>
      <c r="BF354" s="213">
        <f>IF(N354="snížená",J354,0)</f>
        <v>0</v>
      </c>
      <c r="BG354" s="213">
        <f>IF(N354="zákl. přenesená",J354,0)</f>
        <v>0</v>
      </c>
      <c r="BH354" s="213">
        <f>IF(N354="sníž. přenesená",J354,0)</f>
        <v>0</v>
      </c>
      <c r="BI354" s="213">
        <f>IF(N354="nulová",J354,0)</f>
        <v>0</v>
      </c>
      <c r="BJ354" s="14" t="s">
        <v>82</v>
      </c>
      <c r="BK354" s="213">
        <f>ROUND(I354*H354,2)</f>
        <v>0</v>
      </c>
      <c r="BL354" s="14" t="s">
        <v>292</v>
      </c>
      <c r="BM354" s="212" t="s">
        <v>2282</v>
      </c>
    </row>
    <row r="355" s="2" customFormat="1" ht="16.5" customHeight="1">
      <c r="A355" s="35"/>
      <c r="B355" s="36"/>
      <c r="C355" s="219" t="s">
        <v>2283</v>
      </c>
      <c r="D355" s="219" t="s">
        <v>232</v>
      </c>
      <c r="E355" s="220" t="s">
        <v>2284</v>
      </c>
      <c r="F355" s="221" t="s">
        <v>2285</v>
      </c>
      <c r="G355" s="222" t="s">
        <v>439</v>
      </c>
      <c r="H355" s="223">
        <v>13</v>
      </c>
      <c r="I355" s="224"/>
      <c r="J355" s="225">
        <f>ROUND(I355*H355,2)</f>
        <v>0</v>
      </c>
      <c r="K355" s="221" t="s">
        <v>19</v>
      </c>
      <c r="L355" s="226"/>
      <c r="M355" s="227" t="s">
        <v>19</v>
      </c>
      <c r="N355" s="228" t="s">
        <v>45</v>
      </c>
      <c r="O355" s="81"/>
      <c r="P355" s="210">
        <f>O355*H355</f>
        <v>0</v>
      </c>
      <c r="Q355" s="210">
        <v>0.00059999999999999995</v>
      </c>
      <c r="R355" s="210">
        <f>Q355*H355</f>
        <v>0.0077999999999999996</v>
      </c>
      <c r="S355" s="210">
        <v>0</v>
      </c>
      <c r="T355" s="211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2" t="s">
        <v>443</v>
      </c>
      <c r="AT355" s="212" t="s">
        <v>232</v>
      </c>
      <c r="AU355" s="212" t="s">
        <v>84</v>
      </c>
      <c r="AY355" s="14" t="s">
        <v>164</v>
      </c>
      <c r="BE355" s="213">
        <f>IF(N355="základní",J355,0)</f>
        <v>0</v>
      </c>
      <c r="BF355" s="213">
        <f>IF(N355="snížená",J355,0)</f>
        <v>0</v>
      </c>
      <c r="BG355" s="213">
        <f>IF(N355="zákl. přenesená",J355,0)</f>
        <v>0</v>
      </c>
      <c r="BH355" s="213">
        <f>IF(N355="sníž. přenesená",J355,0)</f>
        <v>0</v>
      </c>
      <c r="BI355" s="213">
        <f>IF(N355="nulová",J355,0)</f>
        <v>0</v>
      </c>
      <c r="BJ355" s="14" t="s">
        <v>82</v>
      </c>
      <c r="BK355" s="213">
        <f>ROUND(I355*H355,2)</f>
        <v>0</v>
      </c>
      <c r="BL355" s="14" t="s">
        <v>292</v>
      </c>
      <c r="BM355" s="212" t="s">
        <v>2286</v>
      </c>
    </row>
    <row r="356" s="2" customFormat="1" ht="16.5" customHeight="1">
      <c r="A356" s="35"/>
      <c r="B356" s="36"/>
      <c r="C356" s="219" t="s">
        <v>2287</v>
      </c>
      <c r="D356" s="219" t="s">
        <v>232</v>
      </c>
      <c r="E356" s="220" t="s">
        <v>2288</v>
      </c>
      <c r="F356" s="221" t="s">
        <v>2289</v>
      </c>
      <c r="G356" s="222" t="s">
        <v>439</v>
      </c>
      <c r="H356" s="223">
        <v>13</v>
      </c>
      <c r="I356" s="224"/>
      <c r="J356" s="225">
        <f>ROUND(I356*H356,2)</f>
        <v>0</v>
      </c>
      <c r="K356" s="221" t="s">
        <v>19</v>
      </c>
      <c r="L356" s="226"/>
      <c r="M356" s="227" t="s">
        <v>19</v>
      </c>
      <c r="N356" s="228" t="s">
        <v>45</v>
      </c>
      <c r="O356" s="81"/>
      <c r="P356" s="210">
        <f>O356*H356</f>
        <v>0</v>
      </c>
      <c r="Q356" s="210">
        <v>0.0025000000000000001</v>
      </c>
      <c r="R356" s="210">
        <f>Q356*H356</f>
        <v>0.032500000000000001</v>
      </c>
      <c r="S356" s="210">
        <v>0</v>
      </c>
      <c r="T356" s="211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12" t="s">
        <v>443</v>
      </c>
      <c r="AT356" s="212" t="s">
        <v>232</v>
      </c>
      <c r="AU356" s="212" t="s">
        <v>84</v>
      </c>
      <c r="AY356" s="14" t="s">
        <v>164</v>
      </c>
      <c r="BE356" s="213">
        <f>IF(N356="základní",J356,0)</f>
        <v>0</v>
      </c>
      <c r="BF356" s="213">
        <f>IF(N356="snížená",J356,0)</f>
        <v>0</v>
      </c>
      <c r="BG356" s="213">
        <f>IF(N356="zákl. přenesená",J356,0)</f>
        <v>0</v>
      </c>
      <c r="BH356" s="213">
        <f>IF(N356="sníž. přenesená",J356,0)</f>
        <v>0</v>
      </c>
      <c r="BI356" s="213">
        <f>IF(N356="nulová",J356,0)</f>
        <v>0</v>
      </c>
      <c r="BJ356" s="14" t="s">
        <v>82</v>
      </c>
      <c r="BK356" s="213">
        <f>ROUND(I356*H356,2)</f>
        <v>0</v>
      </c>
      <c r="BL356" s="14" t="s">
        <v>292</v>
      </c>
      <c r="BM356" s="212" t="s">
        <v>2290</v>
      </c>
    </row>
    <row r="357" s="2" customFormat="1" ht="16.5" customHeight="1">
      <c r="A357" s="35"/>
      <c r="B357" s="36"/>
      <c r="C357" s="219" t="s">
        <v>2291</v>
      </c>
      <c r="D357" s="219" t="s">
        <v>232</v>
      </c>
      <c r="E357" s="220" t="s">
        <v>2292</v>
      </c>
      <c r="F357" s="221" t="s">
        <v>2293</v>
      </c>
      <c r="G357" s="222" t="s">
        <v>439</v>
      </c>
      <c r="H357" s="223">
        <v>12</v>
      </c>
      <c r="I357" s="224"/>
      <c r="J357" s="225">
        <f>ROUND(I357*H357,2)</f>
        <v>0</v>
      </c>
      <c r="K357" s="221" t="s">
        <v>19</v>
      </c>
      <c r="L357" s="226"/>
      <c r="M357" s="227" t="s">
        <v>19</v>
      </c>
      <c r="N357" s="228" t="s">
        <v>45</v>
      </c>
      <c r="O357" s="81"/>
      <c r="P357" s="210">
        <f>O357*H357</f>
        <v>0</v>
      </c>
      <c r="Q357" s="210">
        <v>0.015699999999999999</v>
      </c>
      <c r="R357" s="210">
        <f>Q357*H357</f>
        <v>0.18839999999999998</v>
      </c>
      <c r="S357" s="210">
        <v>0</v>
      </c>
      <c r="T357" s="211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2" t="s">
        <v>443</v>
      </c>
      <c r="AT357" s="212" t="s">
        <v>232</v>
      </c>
      <c r="AU357" s="212" t="s">
        <v>84</v>
      </c>
      <c r="AY357" s="14" t="s">
        <v>164</v>
      </c>
      <c r="BE357" s="213">
        <f>IF(N357="základní",J357,0)</f>
        <v>0</v>
      </c>
      <c r="BF357" s="213">
        <f>IF(N357="snížená",J357,0)</f>
        <v>0</v>
      </c>
      <c r="BG357" s="213">
        <f>IF(N357="zákl. přenesená",J357,0)</f>
        <v>0</v>
      </c>
      <c r="BH357" s="213">
        <f>IF(N357="sníž. přenesená",J357,0)</f>
        <v>0</v>
      </c>
      <c r="BI357" s="213">
        <f>IF(N357="nulová",J357,0)</f>
        <v>0</v>
      </c>
      <c r="BJ357" s="14" t="s">
        <v>82</v>
      </c>
      <c r="BK357" s="213">
        <f>ROUND(I357*H357,2)</f>
        <v>0</v>
      </c>
      <c r="BL357" s="14" t="s">
        <v>292</v>
      </c>
      <c r="BM357" s="212" t="s">
        <v>2294</v>
      </c>
    </row>
    <row r="358" s="2" customFormat="1" ht="16.5" customHeight="1">
      <c r="A358" s="35"/>
      <c r="B358" s="36"/>
      <c r="C358" s="201" t="s">
        <v>2295</v>
      </c>
      <c r="D358" s="201" t="s">
        <v>167</v>
      </c>
      <c r="E358" s="202" t="s">
        <v>2296</v>
      </c>
      <c r="F358" s="203" t="s">
        <v>2297</v>
      </c>
      <c r="G358" s="204" t="s">
        <v>1751</v>
      </c>
      <c r="H358" s="205">
        <v>4</v>
      </c>
      <c r="I358" s="206"/>
      <c r="J358" s="207">
        <f>ROUND(I358*H358,2)</f>
        <v>0</v>
      </c>
      <c r="K358" s="203" t="s">
        <v>19</v>
      </c>
      <c r="L358" s="41"/>
      <c r="M358" s="208" t="s">
        <v>19</v>
      </c>
      <c r="N358" s="209" t="s">
        <v>45</v>
      </c>
      <c r="O358" s="81"/>
      <c r="P358" s="210">
        <f>O358*H358</f>
        <v>0</v>
      </c>
      <c r="Q358" s="210">
        <v>0.00017000000000000001</v>
      </c>
      <c r="R358" s="210">
        <f>Q358*H358</f>
        <v>0.00068000000000000005</v>
      </c>
      <c r="S358" s="210">
        <v>0</v>
      </c>
      <c r="T358" s="211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2" t="s">
        <v>292</v>
      </c>
      <c r="AT358" s="212" t="s">
        <v>167</v>
      </c>
      <c r="AU358" s="212" t="s">
        <v>84</v>
      </c>
      <c r="AY358" s="14" t="s">
        <v>164</v>
      </c>
      <c r="BE358" s="213">
        <f>IF(N358="základní",J358,0)</f>
        <v>0</v>
      </c>
      <c r="BF358" s="213">
        <f>IF(N358="snížená",J358,0)</f>
        <v>0</v>
      </c>
      <c r="BG358" s="213">
        <f>IF(N358="zákl. přenesená",J358,0)</f>
        <v>0</v>
      </c>
      <c r="BH358" s="213">
        <f>IF(N358="sníž. přenesená",J358,0)</f>
        <v>0</v>
      </c>
      <c r="BI358" s="213">
        <f>IF(N358="nulová",J358,0)</f>
        <v>0</v>
      </c>
      <c r="BJ358" s="14" t="s">
        <v>82</v>
      </c>
      <c r="BK358" s="213">
        <f>ROUND(I358*H358,2)</f>
        <v>0</v>
      </c>
      <c r="BL358" s="14" t="s">
        <v>292</v>
      </c>
      <c r="BM358" s="212" t="s">
        <v>2298</v>
      </c>
    </row>
    <row r="359" s="2" customFormat="1" ht="16.5" customHeight="1">
      <c r="A359" s="35"/>
      <c r="B359" s="36"/>
      <c r="C359" s="201" t="s">
        <v>2299</v>
      </c>
      <c r="D359" s="201" t="s">
        <v>167</v>
      </c>
      <c r="E359" s="202" t="s">
        <v>2300</v>
      </c>
      <c r="F359" s="203" t="s">
        <v>2301</v>
      </c>
      <c r="G359" s="204" t="s">
        <v>1751</v>
      </c>
      <c r="H359" s="205">
        <v>1</v>
      </c>
      <c r="I359" s="206"/>
      <c r="J359" s="207">
        <f>ROUND(I359*H359,2)</f>
        <v>0</v>
      </c>
      <c r="K359" s="203" t="s">
        <v>19</v>
      </c>
      <c r="L359" s="41"/>
      <c r="M359" s="208" t="s">
        <v>19</v>
      </c>
      <c r="N359" s="209" t="s">
        <v>45</v>
      </c>
      <c r="O359" s="81"/>
      <c r="P359" s="210">
        <f>O359*H359</f>
        <v>0</v>
      </c>
      <c r="Q359" s="210">
        <v>0.01882</v>
      </c>
      <c r="R359" s="210">
        <f>Q359*H359</f>
        <v>0.01882</v>
      </c>
      <c r="S359" s="210">
        <v>0</v>
      </c>
      <c r="T359" s="211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2" t="s">
        <v>292</v>
      </c>
      <c r="AT359" s="212" t="s">
        <v>167</v>
      </c>
      <c r="AU359" s="212" t="s">
        <v>84</v>
      </c>
      <c r="AY359" s="14" t="s">
        <v>164</v>
      </c>
      <c r="BE359" s="213">
        <f>IF(N359="základní",J359,0)</f>
        <v>0</v>
      </c>
      <c r="BF359" s="213">
        <f>IF(N359="snížená",J359,0)</f>
        <v>0</v>
      </c>
      <c r="BG359" s="213">
        <f>IF(N359="zákl. přenesená",J359,0)</f>
        <v>0</v>
      </c>
      <c r="BH359" s="213">
        <f>IF(N359="sníž. přenesená",J359,0)</f>
        <v>0</v>
      </c>
      <c r="BI359" s="213">
        <f>IF(N359="nulová",J359,0)</f>
        <v>0</v>
      </c>
      <c r="BJ359" s="14" t="s">
        <v>82</v>
      </c>
      <c r="BK359" s="213">
        <f>ROUND(I359*H359,2)</f>
        <v>0</v>
      </c>
      <c r="BL359" s="14" t="s">
        <v>292</v>
      </c>
      <c r="BM359" s="212" t="s">
        <v>2302</v>
      </c>
    </row>
    <row r="360" s="2" customFormat="1" ht="16.5" customHeight="1">
      <c r="A360" s="35"/>
      <c r="B360" s="36"/>
      <c r="C360" s="201" t="s">
        <v>2303</v>
      </c>
      <c r="D360" s="201" t="s">
        <v>167</v>
      </c>
      <c r="E360" s="202" t="s">
        <v>2304</v>
      </c>
      <c r="F360" s="203" t="s">
        <v>2305</v>
      </c>
      <c r="G360" s="204" t="s">
        <v>439</v>
      </c>
      <c r="H360" s="205">
        <v>1</v>
      </c>
      <c r="I360" s="206"/>
      <c r="J360" s="207">
        <f>ROUND(I360*H360,2)</f>
        <v>0</v>
      </c>
      <c r="K360" s="203" t="s">
        <v>19</v>
      </c>
      <c r="L360" s="41"/>
      <c r="M360" s="208" t="s">
        <v>19</v>
      </c>
      <c r="N360" s="209" t="s">
        <v>45</v>
      </c>
      <c r="O360" s="81"/>
      <c r="P360" s="210">
        <f>O360*H360</f>
        <v>0</v>
      </c>
      <c r="Q360" s="210">
        <v>0.00084999999999999995</v>
      </c>
      <c r="R360" s="210">
        <f>Q360*H360</f>
        <v>0.00084999999999999995</v>
      </c>
      <c r="S360" s="210">
        <v>0</v>
      </c>
      <c r="T360" s="211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2" t="s">
        <v>292</v>
      </c>
      <c r="AT360" s="212" t="s">
        <v>167</v>
      </c>
      <c r="AU360" s="212" t="s">
        <v>84</v>
      </c>
      <c r="AY360" s="14" t="s">
        <v>164</v>
      </c>
      <c r="BE360" s="213">
        <f>IF(N360="základní",J360,0)</f>
        <v>0</v>
      </c>
      <c r="BF360" s="213">
        <f>IF(N360="snížená",J360,0)</f>
        <v>0</v>
      </c>
      <c r="BG360" s="213">
        <f>IF(N360="zákl. přenesená",J360,0)</f>
        <v>0</v>
      </c>
      <c r="BH360" s="213">
        <f>IF(N360="sníž. přenesená",J360,0)</f>
        <v>0</v>
      </c>
      <c r="BI360" s="213">
        <f>IF(N360="nulová",J360,0)</f>
        <v>0</v>
      </c>
      <c r="BJ360" s="14" t="s">
        <v>82</v>
      </c>
      <c r="BK360" s="213">
        <f>ROUND(I360*H360,2)</f>
        <v>0</v>
      </c>
      <c r="BL360" s="14" t="s">
        <v>292</v>
      </c>
      <c r="BM360" s="212" t="s">
        <v>2306</v>
      </c>
    </row>
    <row r="361" s="2" customFormat="1" ht="16.5" customHeight="1">
      <c r="A361" s="35"/>
      <c r="B361" s="36"/>
      <c r="C361" s="201" t="s">
        <v>2307</v>
      </c>
      <c r="D361" s="201" t="s">
        <v>167</v>
      </c>
      <c r="E361" s="202" t="s">
        <v>2308</v>
      </c>
      <c r="F361" s="203" t="s">
        <v>2309</v>
      </c>
      <c r="G361" s="204" t="s">
        <v>1751</v>
      </c>
      <c r="H361" s="205">
        <v>4</v>
      </c>
      <c r="I361" s="206"/>
      <c r="J361" s="207">
        <f>ROUND(I361*H361,2)</f>
        <v>0</v>
      </c>
      <c r="K361" s="203" t="s">
        <v>19</v>
      </c>
      <c r="L361" s="41"/>
      <c r="M361" s="208" t="s">
        <v>19</v>
      </c>
      <c r="N361" s="209" t="s">
        <v>45</v>
      </c>
      <c r="O361" s="81"/>
      <c r="P361" s="210">
        <f>O361*H361</f>
        <v>0</v>
      </c>
      <c r="Q361" s="210">
        <v>0.016</v>
      </c>
      <c r="R361" s="210">
        <f>Q361*H361</f>
        <v>0.064000000000000001</v>
      </c>
      <c r="S361" s="210">
        <v>0</v>
      </c>
      <c r="T361" s="211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2" t="s">
        <v>292</v>
      </c>
      <c r="AT361" s="212" t="s">
        <v>167</v>
      </c>
      <c r="AU361" s="212" t="s">
        <v>84</v>
      </c>
      <c r="AY361" s="14" t="s">
        <v>164</v>
      </c>
      <c r="BE361" s="213">
        <f>IF(N361="základní",J361,0)</f>
        <v>0</v>
      </c>
      <c r="BF361" s="213">
        <f>IF(N361="snížená",J361,0)</f>
        <v>0</v>
      </c>
      <c r="BG361" s="213">
        <f>IF(N361="zákl. přenesená",J361,0)</f>
        <v>0</v>
      </c>
      <c r="BH361" s="213">
        <f>IF(N361="sníž. přenesená",J361,0)</f>
        <v>0</v>
      </c>
      <c r="BI361" s="213">
        <f>IF(N361="nulová",J361,0)</f>
        <v>0</v>
      </c>
      <c r="BJ361" s="14" t="s">
        <v>82</v>
      </c>
      <c r="BK361" s="213">
        <f>ROUND(I361*H361,2)</f>
        <v>0</v>
      </c>
      <c r="BL361" s="14" t="s">
        <v>292</v>
      </c>
      <c r="BM361" s="212" t="s">
        <v>2310</v>
      </c>
    </row>
    <row r="362" s="2" customFormat="1" ht="16.5" customHeight="1">
      <c r="A362" s="35"/>
      <c r="B362" s="36"/>
      <c r="C362" s="219" t="s">
        <v>2311</v>
      </c>
      <c r="D362" s="219" t="s">
        <v>232</v>
      </c>
      <c r="E362" s="220" t="s">
        <v>2312</v>
      </c>
      <c r="F362" s="221" t="s">
        <v>2313</v>
      </c>
      <c r="G362" s="222" t="s">
        <v>439</v>
      </c>
      <c r="H362" s="223">
        <v>1</v>
      </c>
      <c r="I362" s="224"/>
      <c r="J362" s="225">
        <f>ROUND(I362*H362,2)</f>
        <v>0</v>
      </c>
      <c r="K362" s="221" t="s">
        <v>19</v>
      </c>
      <c r="L362" s="226"/>
      <c r="M362" s="227" t="s">
        <v>19</v>
      </c>
      <c r="N362" s="228" t="s">
        <v>45</v>
      </c>
      <c r="O362" s="81"/>
      <c r="P362" s="210">
        <f>O362*H362</f>
        <v>0</v>
      </c>
      <c r="Q362" s="210">
        <v>0.0025000000000000001</v>
      </c>
      <c r="R362" s="210">
        <f>Q362*H362</f>
        <v>0.0025000000000000001</v>
      </c>
      <c r="S362" s="210">
        <v>0</v>
      </c>
      <c r="T362" s="211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2" t="s">
        <v>443</v>
      </c>
      <c r="AT362" s="212" t="s">
        <v>232</v>
      </c>
      <c r="AU362" s="212" t="s">
        <v>84</v>
      </c>
      <c r="AY362" s="14" t="s">
        <v>164</v>
      </c>
      <c r="BE362" s="213">
        <f>IF(N362="základní",J362,0)</f>
        <v>0</v>
      </c>
      <c r="BF362" s="213">
        <f>IF(N362="snížená",J362,0)</f>
        <v>0</v>
      </c>
      <c r="BG362" s="213">
        <f>IF(N362="zákl. přenesená",J362,0)</f>
        <v>0</v>
      </c>
      <c r="BH362" s="213">
        <f>IF(N362="sníž. přenesená",J362,0)</f>
        <v>0</v>
      </c>
      <c r="BI362" s="213">
        <f>IF(N362="nulová",J362,0)</f>
        <v>0</v>
      </c>
      <c r="BJ362" s="14" t="s">
        <v>82</v>
      </c>
      <c r="BK362" s="213">
        <f>ROUND(I362*H362,2)</f>
        <v>0</v>
      </c>
      <c r="BL362" s="14" t="s">
        <v>292</v>
      </c>
      <c r="BM362" s="212" t="s">
        <v>2314</v>
      </c>
    </row>
    <row r="363" s="2" customFormat="1" ht="16.5" customHeight="1">
      <c r="A363" s="35"/>
      <c r="B363" s="36"/>
      <c r="C363" s="201" t="s">
        <v>2315</v>
      </c>
      <c r="D363" s="201" t="s">
        <v>167</v>
      </c>
      <c r="E363" s="202" t="s">
        <v>2316</v>
      </c>
      <c r="F363" s="203" t="s">
        <v>2317</v>
      </c>
      <c r="G363" s="204" t="s">
        <v>1751</v>
      </c>
      <c r="H363" s="205">
        <v>1</v>
      </c>
      <c r="I363" s="206"/>
      <c r="J363" s="207">
        <f>ROUND(I363*H363,2)</f>
        <v>0</v>
      </c>
      <c r="K363" s="203" t="s">
        <v>19</v>
      </c>
      <c r="L363" s="41"/>
      <c r="M363" s="208" t="s">
        <v>19</v>
      </c>
      <c r="N363" s="209" t="s">
        <v>45</v>
      </c>
      <c r="O363" s="81"/>
      <c r="P363" s="210">
        <f>O363*H363</f>
        <v>0</v>
      </c>
      <c r="Q363" s="210">
        <v>0.014500000000000001</v>
      </c>
      <c r="R363" s="210">
        <f>Q363*H363</f>
        <v>0.014500000000000001</v>
      </c>
      <c r="S363" s="210">
        <v>0</v>
      </c>
      <c r="T363" s="211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2" t="s">
        <v>292</v>
      </c>
      <c r="AT363" s="212" t="s">
        <v>167</v>
      </c>
      <c r="AU363" s="212" t="s">
        <v>84</v>
      </c>
      <c r="AY363" s="14" t="s">
        <v>164</v>
      </c>
      <c r="BE363" s="213">
        <f>IF(N363="základní",J363,0)</f>
        <v>0</v>
      </c>
      <c r="BF363" s="213">
        <f>IF(N363="snížená",J363,0)</f>
        <v>0</v>
      </c>
      <c r="BG363" s="213">
        <f>IF(N363="zákl. přenesená",J363,0)</f>
        <v>0</v>
      </c>
      <c r="BH363" s="213">
        <f>IF(N363="sníž. přenesená",J363,0)</f>
        <v>0</v>
      </c>
      <c r="BI363" s="213">
        <f>IF(N363="nulová",J363,0)</f>
        <v>0</v>
      </c>
      <c r="BJ363" s="14" t="s">
        <v>82</v>
      </c>
      <c r="BK363" s="213">
        <f>ROUND(I363*H363,2)</f>
        <v>0</v>
      </c>
      <c r="BL363" s="14" t="s">
        <v>292</v>
      </c>
      <c r="BM363" s="212" t="s">
        <v>2318</v>
      </c>
    </row>
    <row r="364" s="2" customFormat="1" ht="16.5" customHeight="1">
      <c r="A364" s="35"/>
      <c r="B364" s="36"/>
      <c r="C364" s="219" t="s">
        <v>2319</v>
      </c>
      <c r="D364" s="219" t="s">
        <v>232</v>
      </c>
      <c r="E364" s="220" t="s">
        <v>2320</v>
      </c>
      <c r="F364" s="221" t="s">
        <v>2321</v>
      </c>
      <c r="G364" s="222" t="s">
        <v>439</v>
      </c>
      <c r="H364" s="223">
        <v>1</v>
      </c>
      <c r="I364" s="224"/>
      <c r="J364" s="225">
        <f>ROUND(I364*H364,2)</f>
        <v>0</v>
      </c>
      <c r="K364" s="221" t="s">
        <v>19</v>
      </c>
      <c r="L364" s="226"/>
      <c r="M364" s="233" t="s">
        <v>19</v>
      </c>
      <c r="N364" s="234" t="s">
        <v>45</v>
      </c>
      <c r="O364" s="231"/>
      <c r="P364" s="235">
        <f>O364*H364</f>
        <v>0</v>
      </c>
      <c r="Q364" s="235">
        <v>0.019</v>
      </c>
      <c r="R364" s="235">
        <f>Q364*H364</f>
        <v>0.019</v>
      </c>
      <c r="S364" s="235">
        <v>0</v>
      </c>
      <c r="T364" s="236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2" t="s">
        <v>443</v>
      </c>
      <c r="AT364" s="212" t="s">
        <v>232</v>
      </c>
      <c r="AU364" s="212" t="s">
        <v>84</v>
      </c>
      <c r="AY364" s="14" t="s">
        <v>164</v>
      </c>
      <c r="BE364" s="213">
        <f>IF(N364="základní",J364,0)</f>
        <v>0</v>
      </c>
      <c r="BF364" s="213">
        <f>IF(N364="snížená",J364,0)</f>
        <v>0</v>
      </c>
      <c r="BG364" s="213">
        <f>IF(N364="zákl. přenesená",J364,0)</f>
        <v>0</v>
      </c>
      <c r="BH364" s="213">
        <f>IF(N364="sníž. přenesená",J364,0)</f>
        <v>0</v>
      </c>
      <c r="BI364" s="213">
        <f>IF(N364="nulová",J364,0)</f>
        <v>0</v>
      </c>
      <c r="BJ364" s="14" t="s">
        <v>82</v>
      </c>
      <c r="BK364" s="213">
        <f>ROUND(I364*H364,2)</f>
        <v>0</v>
      </c>
      <c r="BL364" s="14" t="s">
        <v>292</v>
      </c>
      <c r="BM364" s="212" t="s">
        <v>2322</v>
      </c>
    </row>
    <row r="365" s="2" customFormat="1" ht="6.96" customHeight="1">
      <c r="A365" s="35"/>
      <c r="B365" s="56"/>
      <c r="C365" s="57"/>
      <c r="D365" s="57"/>
      <c r="E365" s="57"/>
      <c r="F365" s="57"/>
      <c r="G365" s="57"/>
      <c r="H365" s="57"/>
      <c r="I365" s="57"/>
      <c r="J365" s="57"/>
      <c r="K365" s="57"/>
      <c r="L365" s="41"/>
      <c r="M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</row>
  </sheetData>
  <sheetProtection sheet="1" autoFilter="0" formatColumns="0" formatRows="0" objects="1" scenarios="1" spinCount="100000" saltValue="P9yeM9AyKxe0en5qre9rqSKKBLnjYW4VJecGyNFsA5g4356jkCIw4EGdB5iw6Y1DsXvTkJKM0HaJBnikWaCzpA==" hashValue="31IGOQxentab0pM1FxuymYqytS5ZkiUjIIvcmgcP7eYwJKLJLPIYRAqW9tLkt7D4uNtCP/Ls9K8w6Yy8tEkPeQ==" algorithmName="SHA-512" password="CC35"/>
  <autoFilter ref="C101:K364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6" r:id="rId1" display="https://podminky.urs.cz/item/CS_URS_2025_02/115101201"/>
    <hyperlink ref="F108" r:id="rId2" display="https://podminky.urs.cz/item/CS_URS_2025_02/115101301"/>
    <hyperlink ref="F111" r:id="rId3" display="https://podminky.urs.cz/item/CS_URS_2025_02/119001421"/>
    <hyperlink ref="F119" r:id="rId4" display="https://podminky.urs.cz/item/CS_URS_2025_02/132212331"/>
    <hyperlink ref="F121" r:id="rId5" display="https://podminky.urs.cz/item/CS_URS_2025_02/132251254"/>
    <hyperlink ref="F123" r:id="rId6" display="https://podminky.urs.cz/item/CS_URS_2025_02/131351104"/>
    <hyperlink ref="F126" r:id="rId7" display="https://podminky.urs.cz/item/CS_URS_2025_02/151101101"/>
    <hyperlink ref="F128" r:id="rId8" display="https://podminky.urs.cz/item/CS_URS_2025_02/151101102"/>
    <hyperlink ref="F130" r:id="rId9" display="https://podminky.urs.cz/item/CS_URS_2025_02/151101103"/>
    <hyperlink ref="F132" r:id="rId10" display="https://podminky.urs.cz/item/CS_URS_2025_02/151101111"/>
    <hyperlink ref="F134" r:id="rId11" display="https://podminky.urs.cz/item/CS_URS_2025_02/151101112"/>
    <hyperlink ref="F136" r:id="rId12" display="https://podminky.urs.cz/item/CS_URS_2025_02/151101113"/>
    <hyperlink ref="F139" r:id="rId13" display="https://podminky.urs.cz/item/CS_URS_2025_02/162751117"/>
    <hyperlink ref="F141" r:id="rId14" display="https://podminky.urs.cz/item/CS_URS_2025_02/171201221"/>
    <hyperlink ref="F148" r:id="rId15" display="https://podminky.urs.cz/item/CS_URS_2025_02/174151101"/>
    <hyperlink ref="F151" r:id="rId16" display="https://podminky.urs.cz/item/CS_URS_2025_02/181351103"/>
    <hyperlink ref="F154" r:id="rId17" display="https://podminky.urs.cz/item/CS_URS_2025_02/174211101"/>
    <hyperlink ref="F156" r:id="rId18" display="https://podminky.urs.cz/item/CS_URS_2025_02/213111111"/>
    <hyperlink ref="F163" r:id="rId19" display="https://podminky.urs.cz/item/CS_URS_2025_02/273321411"/>
    <hyperlink ref="F165" r:id="rId20" display="https://podminky.urs.cz/item/CS_URS_2025_02/273362021"/>
    <hyperlink ref="F168" r:id="rId21" display="https://podminky.urs.cz/item/CS_URS_2025_02/320101113"/>
    <hyperlink ref="F173" r:id="rId22" display="https://podminky.urs.cz/item/CS_URS_2025_02/451572111"/>
    <hyperlink ref="F175" r:id="rId23" display="https://podminky.urs.cz/item/CS_URS_2025_02/452351111"/>
    <hyperlink ref="F177" r:id="rId24" display="https://podminky.urs.cz/item/CS_URS_2025_02/451535111"/>
    <hyperlink ref="F182" r:id="rId25" display="https://podminky.urs.cz/item/CS_URS_2025_02/998276101"/>
    <hyperlink ref="F199" r:id="rId26" display="https://podminky.urs.cz/item/CS_URS_2025_02/977151114"/>
    <hyperlink ref="F201" r:id="rId27" display="https://podminky.urs.cz/item/CS_URS_2025_02/977151124"/>
    <hyperlink ref="F203" r:id="rId28" display="https://podminky.urs.cz/item/CS_URS_2025_02/977151125"/>
    <hyperlink ref="F241" r:id="rId29" display="https://podminky.urs.cz/item/CS_URS_2025_02/451572111"/>
    <hyperlink ref="F243" r:id="rId30" display="https://podminky.urs.cz/item/CS_URS_2025_02/132151255"/>
    <hyperlink ref="F246" r:id="rId31" display="https://podminky.urs.cz/item/CS_URS_2025_02/899721112"/>
    <hyperlink ref="F305" r:id="rId32" display="https://podminky.urs.cz/item/CS_URS_2025_02/722131936"/>
    <hyperlink ref="F308" r:id="rId33" display="https://podminky.urs.cz/item/CS_URS_2025_02/734209104"/>
    <hyperlink ref="F318" r:id="rId34" display="https://podminky.urs.cz/item/CS_URS_2025_02/899721112"/>
    <hyperlink ref="F321" r:id="rId35" display="https://podminky.urs.cz/item/CS_URS_2025_02/892241111"/>
    <hyperlink ref="F325" r:id="rId36" display="https://podminky.urs.cz/item/CS_URS_2025_02/723190916"/>
    <hyperlink ref="F349" r:id="rId37" display="https://podminky.urs.cz/item/CS_URS_2025_02/725869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2323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ROUND(J100,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ROUND((SUM(BE100:BE254)),  2)</f>
        <v>0</v>
      </c>
      <c r="G33" s="35"/>
      <c r="H33" s="35"/>
      <c r="I33" s="145">
        <v>0.20999999999999999</v>
      </c>
      <c r="J33" s="144">
        <f>ROUND(((SUM(BE100:BE254))*I33),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ROUND((SUM(BF100:BF254)),  2)</f>
        <v>0</v>
      </c>
      <c r="G34" s="35"/>
      <c r="H34" s="35"/>
      <c r="I34" s="145">
        <v>0.12</v>
      </c>
      <c r="J34" s="144">
        <f>ROUND(((SUM(BF100:BF254))*I34),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ROUND((SUM(BG100:BG254)),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ROUND((SUM(BH100:BH254)),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ROUND((SUM(BI100:BI254)),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2025-109-2B-13 - Profese - elektro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J100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322</v>
      </c>
      <c r="E60" s="165"/>
      <c r="F60" s="165"/>
      <c r="G60" s="165"/>
      <c r="H60" s="165"/>
      <c r="I60" s="165"/>
      <c r="J60" s="166">
        <f>J101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2324</v>
      </c>
      <c r="E61" s="171"/>
      <c r="F61" s="171"/>
      <c r="G61" s="171"/>
      <c r="H61" s="171"/>
      <c r="I61" s="171"/>
      <c r="J61" s="172">
        <f>J102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68"/>
      <c r="C62" s="169"/>
      <c r="D62" s="170" t="s">
        <v>2325</v>
      </c>
      <c r="E62" s="171"/>
      <c r="F62" s="171"/>
      <c r="G62" s="171"/>
      <c r="H62" s="171"/>
      <c r="I62" s="171"/>
      <c r="J62" s="172">
        <f>J103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68"/>
      <c r="C63" s="169"/>
      <c r="D63" s="170" t="s">
        <v>2326</v>
      </c>
      <c r="E63" s="171"/>
      <c r="F63" s="171"/>
      <c r="G63" s="171"/>
      <c r="H63" s="171"/>
      <c r="I63" s="171"/>
      <c r="J63" s="172">
        <f>J119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4.88" customHeight="1">
      <c r="A64" s="10"/>
      <c r="B64" s="168"/>
      <c r="C64" s="169"/>
      <c r="D64" s="170" t="s">
        <v>2327</v>
      </c>
      <c r="E64" s="171"/>
      <c r="F64" s="171"/>
      <c r="G64" s="171"/>
      <c r="H64" s="171"/>
      <c r="I64" s="171"/>
      <c r="J64" s="172">
        <f>J129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68"/>
      <c r="C65" s="169"/>
      <c r="D65" s="170" t="s">
        <v>2328</v>
      </c>
      <c r="E65" s="171"/>
      <c r="F65" s="171"/>
      <c r="G65" s="171"/>
      <c r="H65" s="171"/>
      <c r="I65" s="171"/>
      <c r="J65" s="172">
        <f>J138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4.88" customHeight="1">
      <c r="A66" s="10"/>
      <c r="B66" s="168"/>
      <c r="C66" s="169"/>
      <c r="D66" s="170" t="s">
        <v>2329</v>
      </c>
      <c r="E66" s="171"/>
      <c r="F66" s="171"/>
      <c r="G66" s="171"/>
      <c r="H66" s="171"/>
      <c r="I66" s="171"/>
      <c r="J66" s="172">
        <f>J155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4.88" customHeight="1">
      <c r="A67" s="10"/>
      <c r="B67" s="168"/>
      <c r="C67" s="169"/>
      <c r="D67" s="170" t="s">
        <v>2330</v>
      </c>
      <c r="E67" s="171"/>
      <c r="F67" s="171"/>
      <c r="G67" s="171"/>
      <c r="H67" s="171"/>
      <c r="I67" s="171"/>
      <c r="J67" s="172">
        <f>J162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4.88" customHeight="1">
      <c r="A68" s="10"/>
      <c r="B68" s="168"/>
      <c r="C68" s="169"/>
      <c r="D68" s="170" t="s">
        <v>2331</v>
      </c>
      <c r="E68" s="171"/>
      <c r="F68" s="171"/>
      <c r="G68" s="171"/>
      <c r="H68" s="171"/>
      <c r="I68" s="171"/>
      <c r="J68" s="172">
        <f>J167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4.88" customHeight="1">
      <c r="A69" s="10"/>
      <c r="B69" s="168"/>
      <c r="C69" s="169"/>
      <c r="D69" s="170" t="s">
        <v>2332</v>
      </c>
      <c r="E69" s="171"/>
      <c r="F69" s="171"/>
      <c r="G69" s="171"/>
      <c r="H69" s="171"/>
      <c r="I69" s="171"/>
      <c r="J69" s="172">
        <f>J172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4.88" customHeight="1">
      <c r="A70" s="10"/>
      <c r="B70" s="168"/>
      <c r="C70" s="169"/>
      <c r="D70" s="170" t="s">
        <v>2333</v>
      </c>
      <c r="E70" s="171"/>
      <c r="F70" s="171"/>
      <c r="G70" s="171"/>
      <c r="H70" s="171"/>
      <c r="I70" s="171"/>
      <c r="J70" s="172">
        <f>J178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4.88" customHeight="1">
      <c r="A71" s="10"/>
      <c r="B71" s="168"/>
      <c r="C71" s="169"/>
      <c r="D71" s="170" t="s">
        <v>2334</v>
      </c>
      <c r="E71" s="171"/>
      <c r="F71" s="171"/>
      <c r="G71" s="171"/>
      <c r="H71" s="171"/>
      <c r="I71" s="171"/>
      <c r="J71" s="172">
        <f>J187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4.88" customHeight="1">
      <c r="A72" s="10"/>
      <c r="B72" s="168"/>
      <c r="C72" s="169"/>
      <c r="D72" s="170" t="s">
        <v>2335</v>
      </c>
      <c r="E72" s="171"/>
      <c r="F72" s="171"/>
      <c r="G72" s="171"/>
      <c r="H72" s="171"/>
      <c r="I72" s="171"/>
      <c r="J72" s="172">
        <f>J204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4.88" customHeight="1">
      <c r="A73" s="10"/>
      <c r="B73" s="168"/>
      <c r="C73" s="169"/>
      <c r="D73" s="170" t="s">
        <v>2336</v>
      </c>
      <c r="E73" s="171"/>
      <c r="F73" s="171"/>
      <c r="G73" s="171"/>
      <c r="H73" s="171"/>
      <c r="I73" s="171"/>
      <c r="J73" s="172">
        <f>J211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4.88" customHeight="1">
      <c r="A74" s="10"/>
      <c r="B74" s="168"/>
      <c r="C74" s="169"/>
      <c r="D74" s="170" t="s">
        <v>2337</v>
      </c>
      <c r="E74" s="171"/>
      <c r="F74" s="171"/>
      <c r="G74" s="171"/>
      <c r="H74" s="171"/>
      <c r="I74" s="171"/>
      <c r="J74" s="172">
        <f>J216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4.88" customHeight="1">
      <c r="A75" s="10"/>
      <c r="B75" s="168"/>
      <c r="C75" s="169"/>
      <c r="D75" s="170" t="s">
        <v>2338</v>
      </c>
      <c r="E75" s="171"/>
      <c r="F75" s="171"/>
      <c r="G75" s="171"/>
      <c r="H75" s="171"/>
      <c r="I75" s="171"/>
      <c r="J75" s="172">
        <f>J221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4.88" customHeight="1">
      <c r="A76" s="10"/>
      <c r="B76" s="168"/>
      <c r="C76" s="169"/>
      <c r="D76" s="170" t="s">
        <v>2339</v>
      </c>
      <c r="E76" s="171"/>
      <c r="F76" s="171"/>
      <c r="G76" s="171"/>
      <c r="H76" s="171"/>
      <c r="I76" s="171"/>
      <c r="J76" s="172">
        <f>J227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4.88" customHeight="1">
      <c r="A77" s="10"/>
      <c r="B77" s="168"/>
      <c r="C77" s="169"/>
      <c r="D77" s="170" t="s">
        <v>2340</v>
      </c>
      <c r="E77" s="171"/>
      <c r="F77" s="171"/>
      <c r="G77" s="171"/>
      <c r="H77" s="171"/>
      <c r="I77" s="171"/>
      <c r="J77" s="172">
        <f>J236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4.88" customHeight="1">
      <c r="A78" s="10"/>
      <c r="B78" s="168"/>
      <c r="C78" s="169"/>
      <c r="D78" s="170" t="s">
        <v>2341</v>
      </c>
      <c r="E78" s="171"/>
      <c r="F78" s="171"/>
      <c r="G78" s="171"/>
      <c r="H78" s="171"/>
      <c r="I78" s="171"/>
      <c r="J78" s="172">
        <f>J243</f>
        <v>0</v>
      </c>
      <c r="K78" s="169"/>
      <c r="L78" s="17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68"/>
      <c r="C79" s="169"/>
      <c r="D79" s="170" t="s">
        <v>2342</v>
      </c>
      <c r="E79" s="171"/>
      <c r="F79" s="171"/>
      <c r="G79" s="171"/>
      <c r="H79" s="171"/>
      <c r="I79" s="171"/>
      <c r="J79" s="172">
        <f>J247</f>
        <v>0</v>
      </c>
      <c r="K79" s="169"/>
      <c r="L79" s="17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9" customFormat="1" ht="24.96" customHeight="1">
      <c r="A80" s="9"/>
      <c r="B80" s="162"/>
      <c r="C80" s="163"/>
      <c r="D80" s="164" t="s">
        <v>2343</v>
      </c>
      <c r="E80" s="165"/>
      <c r="F80" s="165"/>
      <c r="G80" s="165"/>
      <c r="H80" s="165"/>
      <c r="I80" s="165"/>
      <c r="J80" s="166">
        <f>J252</f>
        <v>0</v>
      </c>
      <c r="K80" s="163"/>
      <c r="L80" s="167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hidden="1" s="2" customFormat="1" ht="21.84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6.96" customHeight="1">
      <c r="A82" s="35"/>
      <c r="B82" s="56"/>
      <c r="C82" s="57"/>
      <c r="D82" s="57"/>
      <c r="E82" s="57"/>
      <c r="F82" s="57"/>
      <c r="G82" s="57"/>
      <c r="H82" s="57"/>
      <c r="I82" s="57"/>
      <c r="J82" s="57"/>
      <c r="K82" s="5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/>
    <row r="84" hidden="1"/>
    <row r="85" hidden="1"/>
    <row r="86" s="2" customFormat="1" ht="6.96" customHeight="1">
      <c r="A86" s="35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13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4.96" customHeight="1">
      <c r="A87" s="35"/>
      <c r="B87" s="36"/>
      <c r="C87" s="20" t="s">
        <v>149</v>
      </c>
      <c r="D87" s="37"/>
      <c r="E87" s="37"/>
      <c r="F87" s="37"/>
      <c r="G87" s="37"/>
      <c r="H87" s="37"/>
      <c r="I87" s="37"/>
      <c r="J87" s="37"/>
      <c r="K87" s="37"/>
      <c r="L87" s="13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3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16</v>
      </c>
      <c r="D89" s="37"/>
      <c r="E89" s="37"/>
      <c r="F89" s="37"/>
      <c r="G89" s="37"/>
      <c r="H89" s="37"/>
      <c r="I89" s="37"/>
      <c r="J89" s="37"/>
      <c r="K89" s="37"/>
      <c r="L89" s="13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6.5" customHeight="1">
      <c r="A90" s="35"/>
      <c r="B90" s="36"/>
      <c r="C90" s="37"/>
      <c r="D90" s="37"/>
      <c r="E90" s="157" t="str">
        <f>E7</f>
        <v>SK Modřany- provozní budova</v>
      </c>
      <c r="F90" s="29"/>
      <c r="G90" s="29"/>
      <c r="H90" s="29"/>
      <c r="I90" s="37"/>
      <c r="J90" s="37"/>
      <c r="K90" s="37"/>
      <c r="L90" s="13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140</v>
      </c>
      <c r="D91" s="37"/>
      <c r="E91" s="37"/>
      <c r="F91" s="37"/>
      <c r="G91" s="37"/>
      <c r="H91" s="37"/>
      <c r="I91" s="37"/>
      <c r="J91" s="37"/>
      <c r="K91" s="37"/>
      <c r="L91" s="13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6.5" customHeight="1">
      <c r="A92" s="35"/>
      <c r="B92" s="36"/>
      <c r="C92" s="37"/>
      <c r="D92" s="37"/>
      <c r="E92" s="66" t="str">
        <f>E9</f>
        <v>2025-109-2B-13 - Profese - elektro</v>
      </c>
      <c r="F92" s="37"/>
      <c r="G92" s="37"/>
      <c r="H92" s="37"/>
      <c r="I92" s="37"/>
      <c r="J92" s="37"/>
      <c r="K92" s="37"/>
      <c r="L92" s="13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6.96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3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2" customHeight="1">
      <c r="A94" s="35"/>
      <c r="B94" s="36"/>
      <c r="C94" s="29" t="s">
        <v>21</v>
      </c>
      <c r="D94" s="37"/>
      <c r="E94" s="37"/>
      <c r="F94" s="24" t="str">
        <f>F12</f>
        <v>Komořanská - 47, Praha 4 - Modřany</v>
      </c>
      <c r="G94" s="37"/>
      <c r="H94" s="37"/>
      <c r="I94" s="29" t="s">
        <v>23</v>
      </c>
      <c r="J94" s="69" t="str">
        <f>IF(J12="","",J12)</f>
        <v>23. 7. 2025</v>
      </c>
      <c r="K94" s="37"/>
      <c r="L94" s="13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6.96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3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40.05" customHeight="1">
      <c r="A96" s="35"/>
      <c r="B96" s="36"/>
      <c r="C96" s="29" t="s">
        <v>25</v>
      </c>
      <c r="D96" s="37"/>
      <c r="E96" s="37"/>
      <c r="F96" s="24" t="str">
        <f>E15</f>
        <v>Sportovní klub Modřany,Komořanská 47, Praha 4</v>
      </c>
      <c r="G96" s="37"/>
      <c r="H96" s="37"/>
      <c r="I96" s="29" t="s">
        <v>32</v>
      </c>
      <c r="J96" s="33" t="str">
        <f>E21</f>
        <v>ASLB spol.s.r.o.Fikarova 2157/1, Praha 4</v>
      </c>
      <c r="K96" s="37"/>
      <c r="L96" s="13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5.15" customHeight="1">
      <c r="A97" s="35"/>
      <c r="B97" s="36"/>
      <c r="C97" s="29" t="s">
        <v>30</v>
      </c>
      <c r="D97" s="37"/>
      <c r="E97" s="37"/>
      <c r="F97" s="24" t="str">
        <f>IF(E18="","",E18)</f>
        <v>Vyplň údaj</v>
      </c>
      <c r="G97" s="37"/>
      <c r="H97" s="37"/>
      <c r="I97" s="29" t="s">
        <v>36</v>
      </c>
      <c r="J97" s="33" t="str">
        <f>E24</f>
        <v xml:space="preserve"> </v>
      </c>
      <c r="K97" s="37"/>
      <c r="L97" s="13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10.32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13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11" customFormat="1" ht="29.28" customHeight="1">
      <c r="A99" s="174"/>
      <c r="B99" s="175"/>
      <c r="C99" s="176" t="s">
        <v>150</v>
      </c>
      <c r="D99" s="177" t="s">
        <v>59</v>
      </c>
      <c r="E99" s="177" t="s">
        <v>55</v>
      </c>
      <c r="F99" s="177" t="s">
        <v>56</v>
      </c>
      <c r="G99" s="177" t="s">
        <v>151</v>
      </c>
      <c r="H99" s="177" t="s">
        <v>152</v>
      </c>
      <c r="I99" s="177" t="s">
        <v>153</v>
      </c>
      <c r="J99" s="177" t="s">
        <v>145</v>
      </c>
      <c r="K99" s="178" t="s">
        <v>154</v>
      </c>
      <c r="L99" s="179"/>
      <c r="M99" s="89" t="s">
        <v>19</v>
      </c>
      <c r="N99" s="90" t="s">
        <v>44</v>
      </c>
      <c r="O99" s="90" t="s">
        <v>155</v>
      </c>
      <c r="P99" s="90" t="s">
        <v>156</v>
      </c>
      <c r="Q99" s="90" t="s">
        <v>157</v>
      </c>
      <c r="R99" s="90" t="s">
        <v>158</v>
      </c>
      <c r="S99" s="90" t="s">
        <v>159</v>
      </c>
      <c r="T99" s="91" t="s">
        <v>160</v>
      </c>
      <c r="U99" s="174"/>
      <c r="V99" s="174"/>
      <c r="W99" s="174"/>
      <c r="X99" s="174"/>
      <c r="Y99" s="174"/>
      <c r="Z99" s="174"/>
      <c r="AA99" s="174"/>
      <c r="AB99" s="174"/>
      <c r="AC99" s="174"/>
      <c r="AD99" s="174"/>
      <c r="AE99" s="174"/>
    </row>
    <row r="100" s="2" customFormat="1" ht="22.8" customHeight="1">
      <c r="A100" s="35"/>
      <c r="B100" s="36"/>
      <c r="C100" s="96" t="s">
        <v>161</v>
      </c>
      <c r="D100" s="37"/>
      <c r="E100" s="37"/>
      <c r="F100" s="37"/>
      <c r="G100" s="37"/>
      <c r="H100" s="37"/>
      <c r="I100" s="37"/>
      <c r="J100" s="180">
        <f>BK100</f>
        <v>0</v>
      </c>
      <c r="K100" s="37"/>
      <c r="L100" s="41"/>
      <c r="M100" s="92"/>
      <c r="N100" s="181"/>
      <c r="O100" s="93"/>
      <c r="P100" s="182">
        <f>P101+P252</f>
        <v>0</v>
      </c>
      <c r="Q100" s="93"/>
      <c r="R100" s="182">
        <f>R101+R252</f>
        <v>0</v>
      </c>
      <c r="S100" s="93"/>
      <c r="T100" s="183">
        <f>T101+T252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73</v>
      </c>
      <c r="AU100" s="14" t="s">
        <v>146</v>
      </c>
      <c r="BK100" s="184">
        <f>BK101+BK252</f>
        <v>0</v>
      </c>
    </row>
    <row r="101" s="12" customFormat="1" ht="25.92" customHeight="1">
      <c r="A101" s="12"/>
      <c r="B101" s="185"/>
      <c r="C101" s="186"/>
      <c r="D101" s="187" t="s">
        <v>73</v>
      </c>
      <c r="E101" s="188" t="s">
        <v>454</v>
      </c>
      <c r="F101" s="188" t="s">
        <v>455</v>
      </c>
      <c r="G101" s="186"/>
      <c r="H101" s="186"/>
      <c r="I101" s="189"/>
      <c r="J101" s="190">
        <f>BK101</f>
        <v>0</v>
      </c>
      <c r="K101" s="186"/>
      <c r="L101" s="191"/>
      <c r="M101" s="192"/>
      <c r="N101" s="193"/>
      <c r="O101" s="193"/>
      <c r="P101" s="194">
        <f>P102+P247</f>
        <v>0</v>
      </c>
      <c r="Q101" s="193"/>
      <c r="R101" s="194">
        <f>R102+R247</f>
        <v>0</v>
      </c>
      <c r="S101" s="193"/>
      <c r="T101" s="195">
        <f>T102+T247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6" t="s">
        <v>84</v>
      </c>
      <c r="AT101" s="197" t="s">
        <v>73</v>
      </c>
      <c r="AU101" s="197" t="s">
        <v>74</v>
      </c>
      <c r="AY101" s="196" t="s">
        <v>164</v>
      </c>
      <c r="BK101" s="198">
        <f>BK102+BK247</f>
        <v>0</v>
      </c>
    </row>
    <row r="102" s="12" customFormat="1" ht="22.8" customHeight="1">
      <c r="A102" s="12"/>
      <c r="B102" s="185"/>
      <c r="C102" s="186"/>
      <c r="D102" s="187" t="s">
        <v>73</v>
      </c>
      <c r="E102" s="199" t="s">
        <v>2344</v>
      </c>
      <c r="F102" s="199" t="s">
        <v>2345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P103+P119+P129+P138+P155+P162+P167+P172+P178+P187+P204+P211+P216+P221+P227+P236+P243</f>
        <v>0</v>
      </c>
      <c r="Q102" s="193"/>
      <c r="R102" s="194">
        <f>R103+R119+R129+R138+R155+R162+R167+R172+R178+R187+R204+R211+R216+R221+R227+R236+R243</f>
        <v>0</v>
      </c>
      <c r="S102" s="193"/>
      <c r="T102" s="195">
        <f>T103+T119+T129+T138+T155+T162+T167+T172+T178+T187+T204+T211+T216+T221+T227+T236+T243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6" t="s">
        <v>84</v>
      </c>
      <c r="AT102" s="197" t="s">
        <v>73</v>
      </c>
      <c r="AU102" s="197" t="s">
        <v>82</v>
      </c>
      <c r="AY102" s="196" t="s">
        <v>164</v>
      </c>
      <c r="BK102" s="198">
        <f>BK103+BK119+BK129+BK138+BK155+BK162+BK167+BK172+BK178+BK187+BK204+BK211+BK216+BK221+BK227+BK236+BK243</f>
        <v>0</v>
      </c>
    </row>
    <row r="103" s="12" customFormat="1" ht="20.88" customHeight="1">
      <c r="A103" s="12"/>
      <c r="B103" s="185"/>
      <c r="C103" s="186"/>
      <c r="D103" s="187" t="s">
        <v>73</v>
      </c>
      <c r="E103" s="199" t="s">
        <v>2346</v>
      </c>
      <c r="F103" s="199" t="s">
        <v>2347</v>
      </c>
      <c r="G103" s="186"/>
      <c r="H103" s="186"/>
      <c r="I103" s="189"/>
      <c r="J103" s="200">
        <f>BK103</f>
        <v>0</v>
      </c>
      <c r="K103" s="186"/>
      <c r="L103" s="191"/>
      <c r="M103" s="192"/>
      <c r="N103" s="193"/>
      <c r="O103" s="193"/>
      <c r="P103" s="194">
        <f>SUM(P104:P118)</f>
        <v>0</v>
      </c>
      <c r="Q103" s="193"/>
      <c r="R103" s="194">
        <f>SUM(R104:R118)</f>
        <v>0</v>
      </c>
      <c r="S103" s="193"/>
      <c r="T103" s="195">
        <f>SUM(T104:T118)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6" t="s">
        <v>82</v>
      </c>
      <c r="AT103" s="197" t="s">
        <v>73</v>
      </c>
      <c r="AU103" s="197" t="s">
        <v>84</v>
      </c>
      <c r="AY103" s="196" t="s">
        <v>164</v>
      </c>
      <c r="BK103" s="198">
        <f>SUM(BK104:BK118)</f>
        <v>0</v>
      </c>
    </row>
    <row r="104" s="2" customFormat="1" ht="16.5" customHeight="1">
      <c r="A104" s="35"/>
      <c r="B104" s="36"/>
      <c r="C104" s="201" t="s">
        <v>82</v>
      </c>
      <c r="D104" s="201" t="s">
        <v>167</v>
      </c>
      <c r="E104" s="202" t="s">
        <v>2348</v>
      </c>
      <c r="F104" s="203" t="s">
        <v>2349</v>
      </c>
      <c r="G104" s="204" t="s">
        <v>780</v>
      </c>
      <c r="H104" s="205">
        <v>1</v>
      </c>
      <c r="I104" s="206"/>
      <c r="J104" s="207">
        <f>ROUND(I104*H104,2)</f>
        <v>0</v>
      </c>
      <c r="K104" s="203" t="s">
        <v>19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292</v>
      </c>
      <c r="AT104" s="212" t="s">
        <v>167</v>
      </c>
      <c r="AU104" s="212" t="s">
        <v>181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292</v>
      </c>
      <c r="BM104" s="212" t="s">
        <v>2350</v>
      </c>
    </row>
    <row r="105" s="2" customFormat="1" ht="16.5" customHeight="1">
      <c r="A105" s="35"/>
      <c r="B105" s="36"/>
      <c r="C105" s="201" t="s">
        <v>84</v>
      </c>
      <c r="D105" s="201" t="s">
        <v>167</v>
      </c>
      <c r="E105" s="202" t="s">
        <v>2351</v>
      </c>
      <c r="F105" s="203" t="s">
        <v>2352</v>
      </c>
      <c r="G105" s="204" t="s">
        <v>780</v>
      </c>
      <c r="H105" s="205">
        <v>1</v>
      </c>
      <c r="I105" s="206"/>
      <c r="J105" s="207">
        <f>ROUND(I105*H105,2)</f>
        <v>0</v>
      </c>
      <c r="K105" s="203" t="s">
        <v>19</v>
      </c>
      <c r="L105" s="41"/>
      <c r="M105" s="208" t="s">
        <v>19</v>
      </c>
      <c r="N105" s="209" t="s">
        <v>45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292</v>
      </c>
      <c r="AT105" s="212" t="s">
        <v>167</v>
      </c>
      <c r="AU105" s="212" t="s">
        <v>181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292</v>
      </c>
      <c r="BM105" s="212" t="s">
        <v>2353</v>
      </c>
    </row>
    <row r="106" s="2" customFormat="1" ht="16.5" customHeight="1">
      <c r="A106" s="35"/>
      <c r="B106" s="36"/>
      <c r="C106" s="201" t="s">
        <v>181</v>
      </c>
      <c r="D106" s="201" t="s">
        <v>167</v>
      </c>
      <c r="E106" s="202" t="s">
        <v>2354</v>
      </c>
      <c r="F106" s="203" t="s">
        <v>2355</v>
      </c>
      <c r="G106" s="204" t="s">
        <v>780</v>
      </c>
      <c r="H106" s="205">
        <v>1</v>
      </c>
      <c r="I106" s="206"/>
      <c r="J106" s="207">
        <f>ROUND(I106*H106,2)</f>
        <v>0</v>
      </c>
      <c r="K106" s="203" t="s">
        <v>19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292</v>
      </c>
      <c r="AT106" s="212" t="s">
        <v>167</v>
      </c>
      <c r="AU106" s="212" t="s">
        <v>181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292</v>
      </c>
      <c r="BM106" s="212" t="s">
        <v>2356</v>
      </c>
    </row>
    <row r="107" s="2" customFormat="1" ht="16.5" customHeight="1">
      <c r="A107" s="35"/>
      <c r="B107" s="36"/>
      <c r="C107" s="201" t="s">
        <v>172</v>
      </c>
      <c r="D107" s="201" t="s">
        <v>167</v>
      </c>
      <c r="E107" s="202" t="s">
        <v>2357</v>
      </c>
      <c r="F107" s="203" t="s">
        <v>2358</v>
      </c>
      <c r="G107" s="204" t="s">
        <v>780</v>
      </c>
      <c r="H107" s="205">
        <v>4</v>
      </c>
      <c r="I107" s="206"/>
      <c r="J107" s="207">
        <f>ROUND(I107*H107,2)</f>
        <v>0</v>
      </c>
      <c r="K107" s="203" t="s">
        <v>19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292</v>
      </c>
      <c r="AT107" s="212" t="s">
        <v>167</v>
      </c>
      <c r="AU107" s="212" t="s">
        <v>181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292</v>
      </c>
      <c r="BM107" s="212" t="s">
        <v>2359</v>
      </c>
    </row>
    <row r="108" s="2" customFormat="1" ht="16.5" customHeight="1">
      <c r="A108" s="35"/>
      <c r="B108" s="36"/>
      <c r="C108" s="201" t="s">
        <v>190</v>
      </c>
      <c r="D108" s="201" t="s">
        <v>167</v>
      </c>
      <c r="E108" s="202" t="s">
        <v>2360</v>
      </c>
      <c r="F108" s="203" t="s">
        <v>2361</v>
      </c>
      <c r="G108" s="204" t="s">
        <v>780</v>
      </c>
      <c r="H108" s="205">
        <v>1</v>
      </c>
      <c r="I108" s="206"/>
      <c r="J108" s="207">
        <f>ROUND(I108*H108,2)</f>
        <v>0</v>
      </c>
      <c r="K108" s="203" t="s">
        <v>19</v>
      </c>
      <c r="L108" s="41"/>
      <c r="M108" s="208" t="s">
        <v>19</v>
      </c>
      <c r="N108" s="209" t="s">
        <v>45</v>
      </c>
      <c r="O108" s="81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292</v>
      </c>
      <c r="AT108" s="212" t="s">
        <v>167</v>
      </c>
      <c r="AU108" s="212" t="s">
        <v>181</v>
      </c>
      <c r="AY108" s="14" t="s">
        <v>164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82</v>
      </c>
      <c r="BK108" s="213">
        <f>ROUND(I108*H108,2)</f>
        <v>0</v>
      </c>
      <c r="BL108" s="14" t="s">
        <v>292</v>
      </c>
      <c r="BM108" s="212" t="s">
        <v>2362</v>
      </c>
    </row>
    <row r="109" s="2" customFormat="1" ht="16.5" customHeight="1">
      <c r="A109" s="35"/>
      <c r="B109" s="36"/>
      <c r="C109" s="201" t="s">
        <v>195</v>
      </c>
      <c r="D109" s="201" t="s">
        <v>167</v>
      </c>
      <c r="E109" s="202" t="s">
        <v>2363</v>
      </c>
      <c r="F109" s="203" t="s">
        <v>2364</v>
      </c>
      <c r="G109" s="204" t="s">
        <v>780</v>
      </c>
      <c r="H109" s="205">
        <v>1</v>
      </c>
      <c r="I109" s="206"/>
      <c r="J109" s="207">
        <f>ROUND(I109*H109,2)</f>
        <v>0</v>
      </c>
      <c r="K109" s="203" t="s">
        <v>19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292</v>
      </c>
      <c r="AT109" s="212" t="s">
        <v>167</v>
      </c>
      <c r="AU109" s="212" t="s">
        <v>181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292</v>
      </c>
      <c r="BM109" s="212" t="s">
        <v>2365</v>
      </c>
    </row>
    <row r="110" s="2" customFormat="1" ht="16.5" customHeight="1">
      <c r="A110" s="35"/>
      <c r="B110" s="36"/>
      <c r="C110" s="201" t="s">
        <v>200</v>
      </c>
      <c r="D110" s="201" t="s">
        <v>167</v>
      </c>
      <c r="E110" s="202" t="s">
        <v>2366</v>
      </c>
      <c r="F110" s="203" t="s">
        <v>2367</v>
      </c>
      <c r="G110" s="204" t="s">
        <v>780</v>
      </c>
      <c r="H110" s="205">
        <v>1</v>
      </c>
      <c r="I110" s="206"/>
      <c r="J110" s="207">
        <f>ROUND(I110*H110,2)</f>
        <v>0</v>
      </c>
      <c r="K110" s="203" t="s">
        <v>19</v>
      </c>
      <c r="L110" s="41"/>
      <c r="M110" s="208" t="s">
        <v>19</v>
      </c>
      <c r="N110" s="209" t="s">
        <v>45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292</v>
      </c>
      <c r="AT110" s="212" t="s">
        <v>167</v>
      </c>
      <c r="AU110" s="212" t="s">
        <v>181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292</v>
      </c>
      <c r="BM110" s="212" t="s">
        <v>2368</v>
      </c>
    </row>
    <row r="111" s="2" customFormat="1" ht="16.5" customHeight="1">
      <c r="A111" s="35"/>
      <c r="B111" s="36"/>
      <c r="C111" s="201" t="s">
        <v>206</v>
      </c>
      <c r="D111" s="201" t="s">
        <v>167</v>
      </c>
      <c r="E111" s="202" t="s">
        <v>2369</v>
      </c>
      <c r="F111" s="203" t="s">
        <v>2370</v>
      </c>
      <c r="G111" s="204" t="s">
        <v>780</v>
      </c>
      <c r="H111" s="205">
        <v>1</v>
      </c>
      <c r="I111" s="206"/>
      <c r="J111" s="207">
        <f>ROUND(I111*H111,2)</f>
        <v>0</v>
      </c>
      <c r="K111" s="203" t="s">
        <v>19</v>
      </c>
      <c r="L111" s="41"/>
      <c r="M111" s="208" t="s">
        <v>19</v>
      </c>
      <c r="N111" s="209" t="s">
        <v>45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292</v>
      </c>
      <c r="AT111" s="212" t="s">
        <v>167</v>
      </c>
      <c r="AU111" s="212" t="s">
        <v>181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292</v>
      </c>
      <c r="BM111" s="212" t="s">
        <v>2371</v>
      </c>
    </row>
    <row r="112" s="2" customFormat="1" ht="16.5" customHeight="1">
      <c r="A112" s="35"/>
      <c r="B112" s="36"/>
      <c r="C112" s="201" t="s">
        <v>211</v>
      </c>
      <c r="D112" s="201" t="s">
        <v>167</v>
      </c>
      <c r="E112" s="202" t="s">
        <v>2372</v>
      </c>
      <c r="F112" s="203" t="s">
        <v>2373</v>
      </c>
      <c r="G112" s="204" t="s">
        <v>780</v>
      </c>
      <c r="H112" s="205">
        <v>1</v>
      </c>
      <c r="I112" s="206"/>
      <c r="J112" s="207">
        <f>ROUND(I112*H112,2)</f>
        <v>0</v>
      </c>
      <c r="K112" s="203" t="s">
        <v>19</v>
      </c>
      <c r="L112" s="41"/>
      <c r="M112" s="208" t="s">
        <v>19</v>
      </c>
      <c r="N112" s="209" t="s">
        <v>45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292</v>
      </c>
      <c r="AT112" s="212" t="s">
        <v>167</v>
      </c>
      <c r="AU112" s="212" t="s">
        <v>181</v>
      </c>
      <c r="AY112" s="14" t="s">
        <v>164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82</v>
      </c>
      <c r="BK112" s="213">
        <f>ROUND(I112*H112,2)</f>
        <v>0</v>
      </c>
      <c r="BL112" s="14" t="s">
        <v>292</v>
      </c>
      <c r="BM112" s="212" t="s">
        <v>2374</v>
      </c>
    </row>
    <row r="113" s="2" customFormat="1" ht="16.5" customHeight="1">
      <c r="A113" s="35"/>
      <c r="B113" s="36"/>
      <c r="C113" s="201" t="s">
        <v>216</v>
      </c>
      <c r="D113" s="201" t="s">
        <v>167</v>
      </c>
      <c r="E113" s="202" t="s">
        <v>2375</v>
      </c>
      <c r="F113" s="203" t="s">
        <v>2376</v>
      </c>
      <c r="G113" s="204" t="s">
        <v>780</v>
      </c>
      <c r="H113" s="205">
        <v>1</v>
      </c>
      <c r="I113" s="206"/>
      <c r="J113" s="207">
        <f>ROUND(I113*H113,2)</f>
        <v>0</v>
      </c>
      <c r="K113" s="203" t="s">
        <v>19</v>
      </c>
      <c r="L113" s="41"/>
      <c r="M113" s="208" t="s">
        <v>19</v>
      </c>
      <c r="N113" s="209" t="s">
        <v>45</v>
      </c>
      <c r="O113" s="8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292</v>
      </c>
      <c r="AT113" s="212" t="s">
        <v>167</v>
      </c>
      <c r="AU113" s="212" t="s">
        <v>181</v>
      </c>
      <c r="AY113" s="14" t="s">
        <v>164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82</v>
      </c>
      <c r="BK113" s="213">
        <f>ROUND(I113*H113,2)</f>
        <v>0</v>
      </c>
      <c r="BL113" s="14" t="s">
        <v>292</v>
      </c>
      <c r="BM113" s="212" t="s">
        <v>2377</v>
      </c>
    </row>
    <row r="114" s="2" customFormat="1" ht="16.5" customHeight="1">
      <c r="A114" s="35"/>
      <c r="B114" s="36"/>
      <c r="C114" s="201" t="s">
        <v>222</v>
      </c>
      <c r="D114" s="201" t="s">
        <v>167</v>
      </c>
      <c r="E114" s="202" t="s">
        <v>2378</v>
      </c>
      <c r="F114" s="203" t="s">
        <v>2379</v>
      </c>
      <c r="G114" s="204" t="s">
        <v>780</v>
      </c>
      <c r="H114" s="205">
        <v>50</v>
      </c>
      <c r="I114" s="206"/>
      <c r="J114" s="207">
        <f>ROUND(I114*H114,2)</f>
        <v>0</v>
      </c>
      <c r="K114" s="203" t="s">
        <v>19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292</v>
      </c>
      <c r="AT114" s="212" t="s">
        <v>167</v>
      </c>
      <c r="AU114" s="212" t="s">
        <v>181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292</v>
      </c>
      <c r="BM114" s="212" t="s">
        <v>2380</v>
      </c>
    </row>
    <row r="115" s="2" customFormat="1" ht="16.5" customHeight="1">
      <c r="A115" s="35"/>
      <c r="B115" s="36"/>
      <c r="C115" s="201" t="s">
        <v>8</v>
      </c>
      <c r="D115" s="201" t="s">
        <v>167</v>
      </c>
      <c r="E115" s="202" t="s">
        <v>2381</v>
      </c>
      <c r="F115" s="203" t="s">
        <v>2382</v>
      </c>
      <c r="G115" s="204" t="s">
        <v>780</v>
      </c>
      <c r="H115" s="205">
        <v>15</v>
      </c>
      <c r="I115" s="206"/>
      <c r="J115" s="207">
        <f>ROUND(I115*H115,2)</f>
        <v>0</v>
      </c>
      <c r="K115" s="203" t="s">
        <v>19</v>
      </c>
      <c r="L115" s="41"/>
      <c r="M115" s="208" t="s">
        <v>19</v>
      </c>
      <c r="N115" s="209" t="s">
        <v>45</v>
      </c>
      <c r="O115" s="81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292</v>
      </c>
      <c r="AT115" s="212" t="s">
        <v>167</v>
      </c>
      <c r="AU115" s="212" t="s">
        <v>181</v>
      </c>
      <c r="AY115" s="14" t="s">
        <v>164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82</v>
      </c>
      <c r="BK115" s="213">
        <f>ROUND(I115*H115,2)</f>
        <v>0</v>
      </c>
      <c r="BL115" s="14" t="s">
        <v>292</v>
      </c>
      <c r="BM115" s="212" t="s">
        <v>2383</v>
      </c>
    </row>
    <row r="116" s="2" customFormat="1" ht="16.5" customHeight="1">
      <c r="A116" s="35"/>
      <c r="B116" s="36"/>
      <c r="C116" s="201" t="s">
        <v>231</v>
      </c>
      <c r="D116" s="201" t="s">
        <v>167</v>
      </c>
      <c r="E116" s="202" t="s">
        <v>2384</v>
      </c>
      <c r="F116" s="203" t="s">
        <v>2385</v>
      </c>
      <c r="G116" s="204" t="s">
        <v>780</v>
      </c>
      <c r="H116" s="205">
        <v>6</v>
      </c>
      <c r="I116" s="206"/>
      <c r="J116" s="207">
        <f>ROUND(I116*H116,2)</f>
        <v>0</v>
      </c>
      <c r="K116" s="203" t="s">
        <v>19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292</v>
      </c>
      <c r="AT116" s="212" t="s">
        <v>167</v>
      </c>
      <c r="AU116" s="212" t="s">
        <v>181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292</v>
      </c>
      <c r="BM116" s="212" t="s">
        <v>2386</v>
      </c>
    </row>
    <row r="117" s="2" customFormat="1" ht="16.5" customHeight="1">
      <c r="A117" s="35"/>
      <c r="B117" s="36"/>
      <c r="C117" s="201" t="s">
        <v>236</v>
      </c>
      <c r="D117" s="201" t="s">
        <v>167</v>
      </c>
      <c r="E117" s="202" t="s">
        <v>2387</v>
      </c>
      <c r="F117" s="203" t="s">
        <v>2388</v>
      </c>
      <c r="G117" s="204" t="s">
        <v>780</v>
      </c>
      <c r="H117" s="205">
        <v>1</v>
      </c>
      <c r="I117" s="206"/>
      <c r="J117" s="207">
        <f>ROUND(I117*H117,2)</f>
        <v>0</v>
      </c>
      <c r="K117" s="203" t="s">
        <v>19</v>
      </c>
      <c r="L117" s="41"/>
      <c r="M117" s="208" t="s">
        <v>19</v>
      </c>
      <c r="N117" s="209" t="s">
        <v>45</v>
      </c>
      <c r="O117" s="81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292</v>
      </c>
      <c r="AT117" s="212" t="s">
        <v>167</v>
      </c>
      <c r="AU117" s="212" t="s">
        <v>181</v>
      </c>
      <c r="AY117" s="14" t="s">
        <v>164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82</v>
      </c>
      <c r="BK117" s="213">
        <f>ROUND(I117*H117,2)</f>
        <v>0</v>
      </c>
      <c r="BL117" s="14" t="s">
        <v>292</v>
      </c>
      <c r="BM117" s="212" t="s">
        <v>2389</v>
      </c>
    </row>
    <row r="118" s="2" customFormat="1" ht="16.5" customHeight="1">
      <c r="A118" s="35"/>
      <c r="B118" s="36"/>
      <c r="C118" s="201" t="s">
        <v>238</v>
      </c>
      <c r="D118" s="201" t="s">
        <v>167</v>
      </c>
      <c r="E118" s="202" t="s">
        <v>2390</v>
      </c>
      <c r="F118" s="203" t="s">
        <v>2391</v>
      </c>
      <c r="G118" s="204" t="s">
        <v>2392</v>
      </c>
      <c r="H118" s="205">
        <v>1</v>
      </c>
      <c r="I118" s="206"/>
      <c r="J118" s="207">
        <f>ROUND(I118*H118,2)</f>
        <v>0</v>
      </c>
      <c r="K118" s="203" t="s">
        <v>19</v>
      </c>
      <c r="L118" s="41"/>
      <c r="M118" s="208" t="s">
        <v>19</v>
      </c>
      <c r="N118" s="209" t="s">
        <v>45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292</v>
      </c>
      <c r="AT118" s="212" t="s">
        <v>167</v>
      </c>
      <c r="AU118" s="212" t="s">
        <v>181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292</v>
      </c>
      <c r="BM118" s="212" t="s">
        <v>2393</v>
      </c>
    </row>
    <row r="119" s="12" customFormat="1" ht="20.88" customHeight="1">
      <c r="A119" s="12"/>
      <c r="B119" s="185"/>
      <c r="C119" s="186"/>
      <c r="D119" s="187" t="s">
        <v>73</v>
      </c>
      <c r="E119" s="199" t="s">
        <v>2394</v>
      </c>
      <c r="F119" s="199" t="s">
        <v>2395</v>
      </c>
      <c r="G119" s="186"/>
      <c r="H119" s="186"/>
      <c r="I119" s="189"/>
      <c r="J119" s="200">
        <f>BK119</f>
        <v>0</v>
      </c>
      <c r="K119" s="186"/>
      <c r="L119" s="191"/>
      <c r="M119" s="192"/>
      <c r="N119" s="193"/>
      <c r="O119" s="193"/>
      <c r="P119" s="194">
        <f>SUM(P120:P128)</f>
        <v>0</v>
      </c>
      <c r="Q119" s="193"/>
      <c r="R119" s="194">
        <f>SUM(R120:R128)</f>
        <v>0</v>
      </c>
      <c r="S119" s="193"/>
      <c r="T119" s="195">
        <f>SUM(T120:T128)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6" t="s">
        <v>82</v>
      </c>
      <c r="AT119" s="197" t="s">
        <v>73</v>
      </c>
      <c r="AU119" s="197" t="s">
        <v>84</v>
      </c>
      <c r="AY119" s="196" t="s">
        <v>164</v>
      </c>
      <c r="BK119" s="198">
        <f>SUM(BK120:BK128)</f>
        <v>0</v>
      </c>
    </row>
    <row r="120" s="2" customFormat="1" ht="16.5" customHeight="1">
      <c r="A120" s="35"/>
      <c r="B120" s="36"/>
      <c r="C120" s="201" t="s">
        <v>292</v>
      </c>
      <c r="D120" s="201" t="s">
        <v>167</v>
      </c>
      <c r="E120" s="202" t="s">
        <v>2396</v>
      </c>
      <c r="F120" s="203" t="s">
        <v>2349</v>
      </c>
      <c r="G120" s="204" t="s">
        <v>780</v>
      </c>
      <c r="H120" s="205">
        <v>1</v>
      </c>
      <c r="I120" s="206"/>
      <c r="J120" s="207">
        <f>ROUND(I120*H120,2)</f>
        <v>0</v>
      </c>
      <c r="K120" s="203" t="s">
        <v>19</v>
      </c>
      <c r="L120" s="41"/>
      <c r="M120" s="208" t="s">
        <v>19</v>
      </c>
      <c r="N120" s="209" t="s">
        <v>45</v>
      </c>
      <c r="O120" s="8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292</v>
      </c>
      <c r="AT120" s="212" t="s">
        <v>167</v>
      </c>
      <c r="AU120" s="212" t="s">
        <v>181</v>
      </c>
      <c r="AY120" s="14" t="s">
        <v>164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82</v>
      </c>
      <c r="BK120" s="213">
        <f>ROUND(I120*H120,2)</f>
        <v>0</v>
      </c>
      <c r="BL120" s="14" t="s">
        <v>292</v>
      </c>
      <c r="BM120" s="212" t="s">
        <v>2397</v>
      </c>
    </row>
    <row r="121" s="2" customFormat="1" ht="16.5" customHeight="1">
      <c r="A121" s="35"/>
      <c r="B121" s="36"/>
      <c r="C121" s="201" t="s">
        <v>297</v>
      </c>
      <c r="D121" s="201" t="s">
        <v>167</v>
      </c>
      <c r="E121" s="202" t="s">
        <v>2398</v>
      </c>
      <c r="F121" s="203" t="s">
        <v>2370</v>
      </c>
      <c r="G121" s="204" t="s">
        <v>780</v>
      </c>
      <c r="H121" s="205">
        <v>1</v>
      </c>
      <c r="I121" s="206"/>
      <c r="J121" s="207">
        <f>ROUND(I121*H121,2)</f>
        <v>0</v>
      </c>
      <c r="K121" s="203" t="s">
        <v>19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292</v>
      </c>
      <c r="AT121" s="212" t="s">
        <v>167</v>
      </c>
      <c r="AU121" s="212" t="s">
        <v>181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292</v>
      </c>
      <c r="BM121" s="212" t="s">
        <v>2399</v>
      </c>
    </row>
    <row r="122" s="2" customFormat="1" ht="16.5" customHeight="1">
      <c r="A122" s="35"/>
      <c r="B122" s="36"/>
      <c r="C122" s="201" t="s">
        <v>303</v>
      </c>
      <c r="D122" s="201" t="s">
        <v>167</v>
      </c>
      <c r="E122" s="202" t="s">
        <v>2400</v>
      </c>
      <c r="F122" s="203" t="s">
        <v>2361</v>
      </c>
      <c r="G122" s="204" t="s">
        <v>780</v>
      </c>
      <c r="H122" s="205">
        <v>7</v>
      </c>
      <c r="I122" s="206"/>
      <c r="J122" s="207">
        <f>ROUND(I122*H122,2)</f>
        <v>0</v>
      </c>
      <c r="K122" s="203" t="s">
        <v>19</v>
      </c>
      <c r="L122" s="41"/>
      <c r="M122" s="208" t="s">
        <v>19</v>
      </c>
      <c r="N122" s="209" t="s">
        <v>45</v>
      </c>
      <c r="O122" s="81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292</v>
      </c>
      <c r="AT122" s="212" t="s">
        <v>167</v>
      </c>
      <c r="AU122" s="212" t="s">
        <v>181</v>
      </c>
      <c r="AY122" s="14" t="s">
        <v>164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82</v>
      </c>
      <c r="BK122" s="213">
        <f>ROUND(I122*H122,2)</f>
        <v>0</v>
      </c>
      <c r="BL122" s="14" t="s">
        <v>292</v>
      </c>
      <c r="BM122" s="212" t="s">
        <v>2401</v>
      </c>
    </row>
    <row r="123" s="2" customFormat="1" ht="16.5" customHeight="1">
      <c r="A123" s="35"/>
      <c r="B123" s="36"/>
      <c r="C123" s="201" t="s">
        <v>305</v>
      </c>
      <c r="D123" s="201" t="s">
        <v>167</v>
      </c>
      <c r="E123" s="202" t="s">
        <v>2402</v>
      </c>
      <c r="F123" s="203" t="s">
        <v>2364</v>
      </c>
      <c r="G123" s="204" t="s">
        <v>780</v>
      </c>
      <c r="H123" s="205">
        <v>3</v>
      </c>
      <c r="I123" s="206"/>
      <c r="J123" s="207">
        <f>ROUND(I123*H123,2)</f>
        <v>0</v>
      </c>
      <c r="K123" s="203" t="s">
        <v>19</v>
      </c>
      <c r="L123" s="41"/>
      <c r="M123" s="208" t="s">
        <v>19</v>
      </c>
      <c r="N123" s="209" t="s">
        <v>45</v>
      </c>
      <c r="O123" s="8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292</v>
      </c>
      <c r="AT123" s="212" t="s">
        <v>167</v>
      </c>
      <c r="AU123" s="212" t="s">
        <v>181</v>
      </c>
      <c r="AY123" s="14" t="s">
        <v>164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82</v>
      </c>
      <c r="BK123" s="213">
        <f>ROUND(I123*H123,2)</f>
        <v>0</v>
      </c>
      <c r="BL123" s="14" t="s">
        <v>292</v>
      </c>
      <c r="BM123" s="212" t="s">
        <v>2403</v>
      </c>
    </row>
    <row r="124" s="2" customFormat="1" ht="16.5" customHeight="1">
      <c r="A124" s="35"/>
      <c r="B124" s="36"/>
      <c r="C124" s="201" t="s">
        <v>307</v>
      </c>
      <c r="D124" s="201" t="s">
        <v>167</v>
      </c>
      <c r="E124" s="202" t="s">
        <v>2404</v>
      </c>
      <c r="F124" s="203" t="s">
        <v>2367</v>
      </c>
      <c r="G124" s="204" t="s">
        <v>780</v>
      </c>
      <c r="H124" s="205">
        <v>2</v>
      </c>
      <c r="I124" s="206"/>
      <c r="J124" s="207">
        <f>ROUND(I124*H124,2)</f>
        <v>0</v>
      </c>
      <c r="K124" s="203" t="s">
        <v>19</v>
      </c>
      <c r="L124" s="41"/>
      <c r="M124" s="208" t="s">
        <v>19</v>
      </c>
      <c r="N124" s="209" t="s">
        <v>45</v>
      </c>
      <c r="O124" s="81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292</v>
      </c>
      <c r="AT124" s="212" t="s">
        <v>167</v>
      </c>
      <c r="AU124" s="212" t="s">
        <v>181</v>
      </c>
      <c r="AY124" s="14" t="s">
        <v>164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82</v>
      </c>
      <c r="BK124" s="213">
        <f>ROUND(I124*H124,2)</f>
        <v>0</v>
      </c>
      <c r="BL124" s="14" t="s">
        <v>292</v>
      </c>
      <c r="BM124" s="212" t="s">
        <v>2405</v>
      </c>
    </row>
    <row r="125" s="2" customFormat="1" ht="16.5" customHeight="1">
      <c r="A125" s="35"/>
      <c r="B125" s="36"/>
      <c r="C125" s="201" t="s">
        <v>7</v>
      </c>
      <c r="D125" s="201" t="s">
        <v>167</v>
      </c>
      <c r="E125" s="202" t="s">
        <v>2406</v>
      </c>
      <c r="F125" s="203" t="s">
        <v>2379</v>
      </c>
      <c r="G125" s="204" t="s">
        <v>780</v>
      </c>
      <c r="H125" s="205">
        <v>20</v>
      </c>
      <c r="I125" s="206"/>
      <c r="J125" s="207">
        <f>ROUND(I125*H125,2)</f>
        <v>0</v>
      </c>
      <c r="K125" s="203" t="s">
        <v>19</v>
      </c>
      <c r="L125" s="41"/>
      <c r="M125" s="208" t="s">
        <v>19</v>
      </c>
      <c r="N125" s="209" t="s">
        <v>45</v>
      </c>
      <c r="O125" s="81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292</v>
      </c>
      <c r="AT125" s="212" t="s">
        <v>167</v>
      </c>
      <c r="AU125" s="212" t="s">
        <v>181</v>
      </c>
      <c r="AY125" s="14" t="s">
        <v>164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82</v>
      </c>
      <c r="BK125" s="213">
        <f>ROUND(I125*H125,2)</f>
        <v>0</v>
      </c>
      <c r="BL125" s="14" t="s">
        <v>292</v>
      </c>
      <c r="BM125" s="212" t="s">
        <v>2407</v>
      </c>
    </row>
    <row r="126" s="2" customFormat="1" ht="16.5" customHeight="1">
      <c r="A126" s="35"/>
      <c r="B126" s="36"/>
      <c r="C126" s="201" t="s">
        <v>312</v>
      </c>
      <c r="D126" s="201" t="s">
        <v>167</v>
      </c>
      <c r="E126" s="202" t="s">
        <v>2408</v>
      </c>
      <c r="F126" s="203" t="s">
        <v>2382</v>
      </c>
      <c r="G126" s="204" t="s">
        <v>780</v>
      </c>
      <c r="H126" s="205">
        <v>7</v>
      </c>
      <c r="I126" s="206"/>
      <c r="J126" s="207">
        <f>ROUND(I126*H126,2)</f>
        <v>0</v>
      </c>
      <c r="K126" s="203" t="s">
        <v>19</v>
      </c>
      <c r="L126" s="41"/>
      <c r="M126" s="208" t="s">
        <v>19</v>
      </c>
      <c r="N126" s="209" t="s">
        <v>45</v>
      </c>
      <c r="O126" s="81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292</v>
      </c>
      <c r="AT126" s="212" t="s">
        <v>167</v>
      </c>
      <c r="AU126" s="212" t="s">
        <v>181</v>
      </c>
      <c r="AY126" s="14" t="s">
        <v>164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82</v>
      </c>
      <c r="BK126" s="213">
        <f>ROUND(I126*H126,2)</f>
        <v>0</v>
      </c>
      <c r="BL126" s="14" t="s">
        <v>292</v>
      </c>
      <c r="BM126" s="212" t="s">
        <v>2409</v>
      </c>
    </row>
    <row r="127" s="2" customFormat="1" ht="16.5" customHeight="1">
      <c r="A127" s="35"/>
      <c r="B127" s="36"/>
      <c r="C127" s="201" t="s">
        <v>395</v>
      </c>
      <c r="D127" s="201" t="s">
        <v>167</v>
      </c>
      <c r="E127" s="202" t="s">
        <v>2410</v>
      </c>
      <c r="F127" s="203" t="s">
        <v>2385</v>
      </c>
      <c r="G127" s="204" t="s">
        <v>780</v>
      </c>
      <c r="H127" s="205">
        <v>2</v>
      </c>
      <c r="I127" s="206"/>
      <c r="J127" s="207">
        <f>ROUND(I127*H127,2)</f>
        <v>0</v>
      </c>
      <c r="K127" s="203" t="s">
        <v>19</v>
      </c>
      <c r="L127" s="41"/>
      <c r="M127" s="208" t="s">
        <v>19</v>
      </c>
      <c r="N127" s="209" t="s">
        <v>45</v>
      </c>
      <c r="O127" s="81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292</v>
      </c>
      <c r="AT127" s="212" t="s">
        <v>167</v>
      </c>
      <c r="AU127" s="212" t="s">
        <v>181</v>
      </c>
      <c r="AY127" s="14" t="s">
        <v>164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82</v>
      </c>
      <c r="BK127" s="213">
        <f>ROUND(I127*H127,2)</f>
        <v>0</v>
      </c>
      <c r="BL127" s="14" t="s">
        <v>292</v>
      </c>
      <c r="BM127" s="212" t="s">
        <v>2411</v>
      </c>
    </row>
    <row r="128" s="2" customFormat="1" ht="16.5" customHeight="1">
      <c r="A128" s="35"/>
      <c r="B128" s="36"/>
      <c r="C128" s="201" t="s">
        <v>400</v>
      </c>
      <c r="D128" s="201" t="s">
        <v>167</v>
      </c>
      <c r="E128" s="202" t="s">
        <v>2412</v>
      </c>
      <c r="F128" s="203" t="s">
        <v>2391</v>
      </c>
      <c r="G128" s="204" t="s">
        <v>2392</v>
      </c>
      <c r="H128" s="205">
        <v>1</v>
      </c>
      <c r="I128" s="206"/>
      <c r="J128" s="207">
        <f>ROUND(I128*H128,2)</f>
        <v>0</v>
      </c>
      <c r="K128" s="203" t="s">
        <v>19</v>
      </c>
      <c r="L128" s="41"/>
      <c r="M128" s="208" t="s">
        <v>19</v>
      </c>
      <c r="N128" s="209" t="s">
        <v>45</v>
      </c>
      <c r="O128" s="81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292</v>
      </c>
      <c r="AT128" s="212" t="s">
        <v>167</v>
      </c>
      <c r="AU128" s="212" t="s">
        <v>181</v>
      </c>
      <c r="AY128" s="14" t="s">
        <v>164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82</v>
      </c>
      <c r="BK128" s="213">
        <f>ROUND(I128*H128,2)</f>
        <v>0</v>
      </c>
      <c r="BL128" s="14" t="s">
        <v>292</v>
      </c>
      <c r="BM128" s="212" t="s">
        <v>2413</v>
      </c>
    </row>
    <row r="129" s="12" customFormat="1" ht="20.88" customHeight="1">
      <c r="A129" s="12"/>
      <c r="B129" s="185"/>
      <c r="C129" s="186"/>
      <c r="D129" s="187" t="s">
        <v>73</v>
      </c>
      <c r="E129" s="199" t="s">
        <v>2414</v>
      </c>
      <c r="F129" s="199" t="s">
        <v>2415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SUM(P130:P137)</f>
        <v>0</v>
      </c>
      <c r="Q129" s="193"/>
      <c r="R129" s="194">
        <f>SUM(R130:R137)</f>
        <v>0</v>
      </c>
      <c r="S129" s="193"/>
      <c r="T129" s="195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6" t="s">
        <v>82</v>
      </c>
      <c r="AT129" s="197" t="s">
        <v>73</v>
      </c>
      <c r="AU129" s="197" t="s">
        <v>84</v>
      </c>
      <c r="AY129" s="196" t="s">
        <v>164</v>
      </c>
      <c r="BK129" s="198">
        <f>SUM(BK130:BK137)</f>
        <v>0</v>
      </c>
    </row>
    <row r="130" s="2" customFormat="1" ht="16.5" customHeight="1">
      <c r="A130" s="35"/>
      <c r="B130" s="36"/>
      <c r="C130" s="201" t="s">
        <v>405</v>
      </c>
      <c r="D130" s="201" t="s">
        <v>167</v>
      </c>
      <c r="E130" s="202" t="s">
        <v>2416</v>
      </c>
      <c r="F130" s="203" t="s">
        <v>2417</v>
      </c>
      <c r="G130" s="204" t="s">
        <v>780</v>
      </c>
      <c r="H130" s="205">
        <v>1</v>
      </c>
      <c r="I130" s="206"/>
      <c r="J130" s="207">
        <f>ROUND(I130*H130,2)</f>
        <v>0</v>
      </c>
      <c r="K130" s="203" t="s">
        <v>19</v>
      </c>
      <c r="L130" s="41"/>
      <c r="M130" s="208" t="s">
        <v>19</v>
      </c>
      <c r="N130" s="209" t="s">
        <v>45</v>
      </c>
      <c r="O130" s="81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292</v>
      </c>
      <c r="AT130" s="212" t="s">
        <v>167</v>
      </c>
      <c r="AU130" s="212" t="s">
        <v>181</v>
      </c>
      <c r="AY130" s="14" t="s">
        <v>164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82</v>
      </c>
      <c r="BK130" s="213">
        <f>ROUND(I130*H130,2)</f>
        <v>0</v>
      </c>
      <c r="BL130" s="14" t="s">
        <v>292</v>
      </c>
      <c r="BM130" s="212" t="s">
        <v>2418</v>
      </c>
    </row>
    <row r="131" s="2" customFormat="1" ht="16.5" customHeight="1">
      <c r="A131" s="35"/>
      <c r="B131" s="36"/>
      <c r="C131" s="201" t="s">
        <v>410</v>
      </c>
      <c r="D131" s="201" t="s">
        <v>167</v>
      </c>
      <c r="E131" s="202" t="s">
        <v>2419</v>
      </c>
      <c r="F131" s="203" t="s">
        <v>2373</v>
      </c>
      <c r="G131" s="204" t="s">
        <v>780</v>
      </c>
      <c r="H131" s="205">
        <v>1</v>
      </c>
      <c r="I131" s="206"/>
      <c r="J131" s="207">
        <f>ROUND(I131*H131,2)</f>
        <v>0</v>
      </c>
      <c r="K131" s="203" t="s">
        <v>19</v>
      </c>
      <c r="L131" s="41"/>
      <c r="M131" s="208" t="s">
        <v>19</v>
      </c>
      <c r="N131" s="209" t="s">
        <v>45</v>
      </c>
      <c r="O131" s="81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292</v>
      </c>
      <c r="AT131" s="212" t="s">
        <v>167</v>
      </c>
      <c r="AU131" s="212" t="s">
        <v>181</v>
      </c>
      <c r="AY131" s="14" t="s">
        <v>164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82</v>
      </c>
      <c r="BK131" s="213">
        <f>ROUND(I131*H131,2)</f>
        <v>0</v>
      </c>
      <c r="BL131" s="14" t="s">
        <v>292</v>
      </c>
      <c r="BM131" s="212" t="s">
        <v>2420</v>
      </c>
    </row>
    <row r="132" s="2" customFormat="1" ht="16.5" customHeight="1">
      <c r="A132" s="35"/>
      <c r="B132" s="36"/>
      <c r="C132" s="201" t="s">
        <v>415</v>
      </c>
      <c r="D132" s="201" t="s">
        <v>167</v>
      </c>
      <c r="E132" s="202" t="s">
        <v>2421</v>
      </c>
      <c r="F132" s="203" t="s">
        <v>2422</v>
      </c>
      <c r="G132" s="204" t="s">
        <v>780</v>
      </c>
      <c r="H132" s="205">
        <v>2</v>
      </c>
      <c r="I132" s="206"/>
      <c r="J132" s="207">
        <f>ROUND(I132*H132,2)</f>
        <v>0</v>
      </c>
      <c r="K132" s="203" t="s">
        <v>19</v>
      </c>
      <c r="L132" s="41"/>
      <c r="M132" s="208" t="s">
        <v>19</v>
      </c>
      <c r="N132" s="209" t="s">
        <v>45</v>
      </c>
      <c r="O132" s="81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292</v>
      </c>
      <c r="AT132" s="212" t="s">
        <v>167</v>
      </c>
      <c r="AU132" s="212" t="s">
        <v>181</v>
      </c>
      <c r="AY132" s="14" t="s">
        <v>164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82</v>
      </c>
      <c r="BK132" s="213">
        <f>ROUND(I132*H132,2)</f>
        <v>0</v>
      </c>
      <c r="BL132" s="14" t="s">
        <v>292</v>
      </c>
      <c r="BM132" s="212" t="s">
        <v>2423</v>
      </c>
    </row>
    <row r="133" s="2" customFormat="1" ht="16.5" customHeight="1">
      <c r="A133" s="35"/>
      <c r="B133" s="36"/>
      <c r="C133" s="201" t="s">
        <v>420</v>
      </c>
      <c r="D133" s="201" t="s">
        <v>167</v>
      </c>
      <c r="E133" s="202" t="s">
        <v>2424</v>
      </c>
      <c r="F133" s="203" t="s">
        <v>2425</v>
      </c>
      <c r="G133" s="204" t="s">
        <v>780</v>
      </c>
      <c r="H133" s="205">
        <v>2</v>
      </c>
      <c r="I133" s="206"/>
      <c r="J133" s="207">
        <f>ROUND(I133*H133,2)</f>
        <v>0</v>
      </c>
      <c r="K133" s="203" t="s">
        <v>19</v>
      </c>
      <c r="L133" s="41"/>
      <c r="M133" s="208" t="s">
        <v>19</v>
      </c>
      <c r="N133" s="209" t="s">
        <v>45</v>
      </c>
      <c r="O133" s="81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292</v>
      </c>
      <c r="AT133" s="212" t="s">
        <v>167</v>
      </c>
      <c r="AU133" s="212" t="s">
        <v>181</v>
      </c>
      <c r="AY133" s="14" t="s">
        <v>164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82</v>
      </c>
      <c r="BK133" s="213">
        <f>ROUND(I133*H133,2)</f>
        <v>0</v>
      </c>
      <c r="BL133" s="14" t="s">
        <v>292</v>
      </c>
      <c r="BM133" s="212" t="s">
        <v>2426</v>
      </c>
    </row>
    <row r="134" s="2" customFormat="1" ht="16.5" customHeight="1">
      <c r="A134" s="35"/>
      <c r="B134" s="36"/>
      <c r="C134" s="201" t="s">
        <v>425</v>
      </c>
      <c r="D134" s="201" t="s">
        <v>167</v>
      </c>
      <c r="E134" s="202" t="s">
        <v>2427</v>
      </c>
      <c r="F134" s="203" t="s">
        <v>2379</v>
      </c>
      <c r="G134" s="204" t="s">
        <v>780</v>
      </c>
      <c r="H134" s="205">
        <v>18</v>
      </c>
      <c r="I134" s="206"/>
      <c r="J134" s="207">
        <f>ROUND(I134*H134,2)</f>
        <v>0</v>
      </c>
      <c r="K134" s="203" t="s">
        <v>19</v>
      </c>
      <c r="L134" s="41"/>
      <c r="M134" s="208" t="s">
        <v>19</v>
      </c>
      <c r="N134" s="209" t="s">
        <v>45</v>
      </c>
      <c r="O134" s="81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292</v>
      </c>
      <c r="AT134" s="212" t="s">
        <v>167</v>
      </c>
      <c r="AU134" s="212" t="s">
        <v>181</v>
      </c>
      <c r="AY134" s="14" t="s">
        <v>164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82</v>
      </c>
      <c r="BK134" s="213">
        <f>ROUND(I134*H134,2)</f>
        <v>0</v>
      </c>
      <c r="BL134" s="14" t="s">
        <v>292</v>
      </c>
      <c r="BM134" s="212" t="s">
        <v>2428</v>
      </c>
    </row>
    <row r="135" s="2" customFormat="1" ht="16.5" customHeight="1">
      <c r="A135" s="35"/>
      <c r="B135" s="36"/>
      <c r="C135" s="201" t="s">
        <v>430</v>
      </c>
      <c r="D135" s="201" t="s">
        <v>167</v>
      </c>
      <c r="E135" s="202" t="s">
        <v>2429</v>
      </c>
      <c r="F135" s="203" t="s">
        <v>2382</v>
      </c>
      <c r="G135" s="204" t="s">
        <v>780</v>
      </c>
      <c r="H135" s="205">
        <v>8</v>
      </c>
      <c r="I135" s="206"/>
      <c r="J135" s="207">
        <f>ROUND(I135*H135,2)</f>
        <v>0</v>
      </c>
      <c r="K135" s="203" t="s">
        <v>19</v>
      </c>
      <c r="L135" s="41"/>
      <c r="M135" s="208" t="s">
        <v>19</v>
      </c>
      <c r="N135" s="209" t="s">
        <v>45</v>
      </c>
      <c r="O135" s="8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292</v>
      </c>
      <c r="AT135" s="212" t="s">
        <v>167</v>
      </c>
      <c r="AU135" s="212" t="s">
        <v>181</v>
      </c>
      <c r="AY135" s="14" t="s">
        <v>164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82</v>
      </c>
      <c r="BK135" s="213">
        <f>ROUND(I135*H135,2)</f>
        <v>0</v>
      </c>
      <c r="BL135" s="14" t="s">
        <v>292</v>
      </c>
      <c r="BM135" s="212" t="s">
        <v>2430</v>
      </c>
    </row>
    <row r="136" s="2" customFormat="1" ht="16.5" customHeight="1">
      <c r="A136" s="35"/>
      <c r="B136" s="36"/>
      <c r="C136" s="201" t="s">
        <v>436</v>
      </c>
      <c r="D136" s="201" t="s">
        <v>167</v>
      </c>
      <c r="E136" s="202" t="s">
        <v>2431</v>
      </c>
      <c r="F136" s="203" t="s">
        <v>2385</v>
      </c>
      <c r="G136" s="204" t="s">
        <v>780</v>
      </c>
      <c r="H136" s="205">
        <v>1</v>
      </c>
      <c r="I136" s="206"/>
      <c r="J136" s="207">
        <f>ROUND(I136*H136,2)</f>
        <v>0</v>
      </c>
      <c r="K136" s="203" t="s">
        <v>19</v>
      </c>
      <c r="L136" s="41"/>
      <c r="M136" s="208" t="s">
        <v>19</v>
      </c>
      <c r="N136" s="209" t="s">
        <v>45</v>
      </c>
      <c r="O136" s="81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292</v>
      </c>
      <c r="AT136" s="212" t="s">
        <v>167</v>
      </c>
      <c r="AU136" s="212" t="s">
        <v>181</v>
      </c>
      <c r="AY136" s="14" t="s">
        <v>164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82</v>
      </c>
      <c r="BK136" s="213">
        <f>ROUND(I136*H136,2)</f>
        <v>0</v>
      </c>
      <c r="BL136" s="14" t="s">
        <v>292</v>
      </c>
      <c r="BM136" s="212" t="s">
        <v>2432</v>
      </c>
    </row>
    <row r="137" s="2" customFormat="1" ht="16.5" customHeight="1">
      <c r="A137" s="35"/>
      <c r="B137" s="36"/>
      <c r="C137" s="201" t="s">
        <v>443</v>
      </c>
      <c r="D137" s="201" t="s">
        <v>167</v>
      </c>
      <c r="E137" s="202" t="s">
        <v>2433</v>
      </c>
      <c r="F137" s="203" t="s">
        <v>2391</v>
      </c>
      <c r="G137" s="204" t="s">
        <v>2392</v>
      </c>
      <c r="H137" s="205">
        <v>1</v>
      </c>
      <c r="I137" s="206"/>
      <c r="J137" s="207">
        <f>ROUND(I137*H137,2)</f>
        <v>0</v>
      </c>
      <c r="K137" s="203" t="s">
        <v>19</v>
      </c>
      <c r="L137" s="41"/>
      <c r="M137" s="208" t="s">
        <v>19</v>
      </c>
      <c r="N137" s="209" t="s">
        <v>45</v>
      </c>
      <c r="O137" s="81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292</v>
      </c>
      <c r="AT137" s="212" t="s">
        <v>167</v>
      </c>
      <c r="AU137" s="212" t="s">
        <v>181</v>
      </c>
      <c r="AY137" s="14" t="s">
        <v>164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82</v>
      </c>
      <c r="BK137" s="213">
        <f>ROUND(I137*H137,2)</f>
        <v>0</v>
      </c>
      <c r="BL137" s="14" t="s">
        <v>292</v>
      </c>
      <c r="BM137" s="212" t="s">
        <v>2434</v>
      </c>
    </row>
    <row r="138" s="12" customFormat="1" ht="20.88" customHeight="1">
      <c r="A138" s="12"/>
      <c r="B138" s="185"/>
      <c r="C138" s="186"/>
      <c r="D138" s="187" t="s">
        <v>73</v>
      </c>
      <c r="E138" s="199" t="s">
        <v>2435</v>
      </c>
      <c r="F138" s="199" t="s">
        <v>2436</v>
      </c>
      <c r="G138" s="186"/>
      <c r="H138" s="186"/>
      <c r="I138" s="189"/>
      <c r="J138" s="200">
        <f>BK138</f>
        <v>0</v>
      </c>
      <c r="K138" s="186"/>
      <c r="L138" s="191"/>
      <c r="M138" s="192"/>
      <c r="N138" s="193"/>
      <c r="O138" s="193"/>
      <c r="P138" s="194">
        <f>SUM(P139:P154)</f>
        <v>0</v>
      </c>
      <c r="Q138" s="193"/>
      <c r="R138" s="194">
        <f>SUM(R139:R154)</f>
        <v>0</v>
      </c>
      <c r="S138" s="193"/>
      <c r="T138" s="195">
        <f>SUM(T139:T154)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6" t="s">
        <v>82</v>
      </c>
      <c r="AT138" s="197" t="s">
        <v>73</v>
      </c>
      <c r="AU138" s="197" t="s">
        <v>84</v>
      </c>
      <c r="AY138" s="196" t="s">
        <v>164</v>
      </c>
      <c r="BK138" s="198">
        <f>SUM(BK139:BK154)</f>
        <v>0</v>
      </c>
    </row>
    <row r="139" s="2" customFormat="1" ht="16.5" customHeight="1">
      <c r="A139" s="35"/>
      <c r="B139" s="36"/>
      <c r="C139" s="219" t="s">
        <v>489</v>
      </c>
      <c r="D139" s="219" t="s">
        <v>232</v>
      </c>
      <c r="E139" s="220" t="s">
        <v>2437</v>
      </c>
      <c r="F139" s="221" t="s">
        <v>2438</v>
      </c>
      <c r="G139" s="222" t="s">
        <v>219</v>
      </c>
      <c r="H139" s="223">
        <v>90</v>
      </c>
      <c r="I139" s="224"/>
      <c r="J139" s="225">
        <f>ROUND(I139*H139,2)</f>
        <v>0</v>
      </c>
      <c r="K139" s="221" t="s">
        <v>19</v>
      </c>
      <c r="L139" s="226"/>
      <c r="M139" s="227" t="s">
        <v>19</v>
      </c>
      <c r="N139" s="228" t="s">
        <v>45</v>
      </c>
      <c r="O139" s="81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2" t="s">
        <v>443</v>
      </c>
      <c r="AT139" s="212" t="s">
        <v>232</v>
      </c>
      <c r="AU139" s="212" t="s">
        <v>181</v>
      </c>
      <c r="AY139" s="14" t="s">
        <v>164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4" t="s">
        <v>82</v>
      </c>
      <c r="BK139" s="213">
        <f>ROUND(I139*H139,2)</f>
        <v>0</v>
      </c>
      <c r="BL139" s="14" t="s">
        <v>292</v>
      </c>
      <c r="BM139" s="212" t="s">
        <v>2439</v>
      </c>
    </row>
    <row r="140" s="2" customFormat="1" ht="16.5" customHeight="1">
      <c r="A140" s="35"/>
      <c r="B140" s="36"/>
      <c r="C140" s="219" t="s">
        <v>491</v>
      </c>
      <c r="D140" s="219" t="s">
        <v>232</v>
      </c>
      <c r="E140" s="220" t="s">
        <v>2440</v>
      </c>
      <c r="F140" s="221" t="s">
        <v>2441</v>
      </c>
      <c r="G140" s="222" t="s">
        <v>219</v>
      </c>
      <c r="H140" s="223">
        <v>555</v>
      </c>
      <c r="I140" s="224"/>
      <c r="J140" s="225">
        <f>ROUND(I140*H140,2)</f>
        <v>0</v>
      </c>
      <c r="K140" s="221" t="s">
        <v>19</v>
      </c>
      <c r="L140" s="226"/>
      <c r="M140" s="227" t="s">
        <v>19</v>
      </c>
      <c r="N140" s="228" t="s">
        <v>45</v>
      </c>
      <c r="O140" s="81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443</v>
      </c>
      <c r="AT140" s="212" t="s">
        <v>232</v>
      </c>
      <c r="AU140" s="212" t="s">
        <v>181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292</v>
      </c>
      <c r="BM140" s="212" t="s">
        <v>2442</v>
      </c>
    </row>
    <row r="141" s="2" customFormat="1" ht="16.5" customHeight="1">
      <c r="A141" s="35"/>
      <c r="B141" s="36"/>
      <c r="C141" s="219" t="s">
        <v>496</v>
      </c>
      <c r="D141" s="219" t="s">
        <v>232</v>
      </c>
      <c r="E141" s="220" t="s">
        <v>2443</v>
      </c>
      <c r="F141" s="221" t="s">
        <v>2444</v>
      </c>
      <c r="G141" s="222" t="s">
        <v>219</v>
      </c>
      <c r="H141" s="223">
        <v>1710</v>
      </c>
      <c r="I141" s="224"/>
      <c r="J141" s="225">
        <f>ROUND(I141*H141,2)</f>
        <v>0</v>
      </c>
      <c r="K141" s="221" t="s">
        <v>19</v>
      </c>
      <c r="L141" s="226"/>
      <c r="M141" s="227" t="s">
        <v>19</v>
      </c>
      <c r="N141" s="228" t="s">
        <v>45</v>
      </c>
      <c r="O141" s="81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2" t="s">
        <v>443</v>
      </c>
      <c r="AT141" s="212" t="s">
        <v>232</v>
      </c>
      <c r="AU141" s="212" t="s">
        <v>181</v>
      </c>
      <c r="AY141" s="14" t="s">
        <v>164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4" t="s">
        <v>82</v>
      </c>
      <c r="BK141" s="213">
        <f>ROUND(I141*H141,2)</f>
        <v>0</v>
      </c>
      <c r="BL141" s="14" t="s">
        <v>292</v>
      </c>
      <c r="BM141" s="212" t="s">
        <v>2445</v>
      </c>
    </row>
    <row r="142" s="2" customFormat="1" ht="16.5" customHeight="1">
      <c r="A142" s="35"/>
      <c r="B142" s="36"/>
      <c r="C142" s="219" t="s">
        <v>503</v>
      </c>
      <c r="D142" s="219" t="s">
        <v>232</v>
      </c>
      <c r="E142" s="220" t="s">
        <v>2446</v>
      </c>
      <c r="F142" s="221" t="s">
        <v>2447</v>
      </c>
      <c r="G142" s="222" t="s">
        <v>219</v>
      </c>
      <c r="H142" s="223">
        <v>30</v>
      </c>
      <c r="I142" s="224"/>
      <c r="J142" s="225">
        <f>ROUND(I142*H142,2)</f>
        <v>0</v>
      </c>
      <c r="K142" s="221" t="s">
        <v>19</v>
      </c>
      <c r="L142" s="226"/>
      <c r="M142" s="227" t="s">
        <v>19</v>
      </c>
      <c r="N142" s="228" t="s">
        <v>45</v>
      </c>
      <c r="O142" s="81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443</v>
      </c>
      <c r="AT142" s="212" t="s">
        <v>232</v>
      </c>
      <c r="AU142" s="212" t="s">
        <v>181</v>
      </c>
      <c r="AY142" s="14" t="s">
        <v>164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4" t="s">
        <v>82</v>
      </c>
      <c r="BK142" s="213">
        <f>ROUND(I142*H142,2)</f>
        <v>0</v>
      </c>
      <c r="BL142" s="14" t="s">
        <v>292</v>
      </c>
      <c r="BM142" s="212" t="s">
        <v>2448</v>
      </c>
    </row>
    <row r="143" s="2" customFormat="1" ht="16.5" customHeight="1">
      <c r="A143" s="35"/>
      <c r="B143" s="36"/>
      <c r="C143" s="219" t="s">
        <v>508</v>
      </c>
      <c r="D143" s="219" t="s">
        <v>232</v>
      </c>
      <c r="E143" s="220" t="s">
        <v>2449</v>
      </c>
      <c r="F143" s="221" t="s">
        <v>2450</v>
      </c>
      <c r="G143" s="222" t="s">
        <v>219</v>
      </c>
      <c r="H143" s="223">
        <v>1790</v>
      </c>
      <c r="I143" s="224"/>
      <c r="J143" s="225">
        <f>ROUND(I143*H143,2)</f>
        <v>0</v>
      </c>
      <c r="K143" s="221" t="s">
        <v>19</v>
      </c>
      <c r="L143" s="226"/>
      <c r="M143" s="227" t="s">
        <v>19</v>
      </c>
      <c r="N143" s="228" t="s">
        <v>45</v>
      </c>
      <c r="O143" s="81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2" t="s">
        <v>443</v>
      </c>
      <c r="AT143" s="212" t="s">
        <v>232</v>
      </c>
      <c r="AU143" s="212" t="s">
        <v>181</v>
      </c>
      <c r="AY143" s="14" t="s">
        <v>164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82</v>
      </c>
      <c r="BK143" s="213">
        <f>ROUND(I143*H143,2)</f>
        <v>0</v>
      </c>
      <c r="BL143" s="14" t="s">
        <v>292</v>
      </c>
      <c r="BM143" s="212" t="s">
        <v>2451</v>
      </c>
    </row>
    <row r="144" s="2" customFormat="1" ht="16.5" customHeight="1">
      <c r="A144" s="35"/>
      <c r="B144" s="36"/>
      <c r="C144" s="219" t="s">
        <v>512</v>
      </c>
      <c r="D144" s="219" t="s">
        <v>232</v>
      </c>
      <c r="E144" s="220" t="s">
        <v>2452</v>
      </c>
      <c r="F144" s="221" t="s">
        <v>2453</v>
      </c>
      <c r="G144" s="222" t="s">
        <v>219</v>
      </c>
      <c r="H144" s="223">
        <v>640</v>
      </c>
      <c r="I144" s="224"/>
      <c r="J144" s="225">
        <f>ROUND(I144*H144,2)</f>
        <v>0</v>
      </c>
      <c r="K144" s="221" t="s">
        <v>19</v>
      </c>
      <c r="L144" s="226"/>
      <c r="M144" s="227" t="s">
        <v>19</v>
      </c>
      <c r="N144" s="228" t="s">
        <v>45</v>
      </c>
      <c r="O144" s="81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443</v>
      </c>
      <c r="AT144" s="212" t="s">
        <v>232</v>
      </c>
      <c r="AU144" s="212" t="s">
        <v>181</v>
      </c>
      <c r="AY144" s="14" t="s">
        <v>164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4" t="s">
        <v>82</v>
      </c>
      <c r="BK144" s="213">
        <f>ROUND(I144*H144,2)</f>
        <v>0</v>
      </c>
      <c r="BL144" s="14" t="s">
        <v>292</v>
      </c>
      <c r="BM144" s="212" t="s">
        <v>2454</v>
      </c>
    </row>
    <row r="145" s="2" customFormat="1" ht="16.5" customHeight="1">
      <c r="A145" s="35"/>
      <c r="B145" s="36"/>
      <c r="C145" s="219" t="s">
        <v>691</v>
      </c>
      <c r="D145" s="219" t="s">
        <v>232</v>
      </c>
      <c r="E145" s="220" t="s">
        <v>2455</v>
      </c>
      <c r="F145" s="221" t="s">
        <v>2456</v>
      </c>
      <c r="G145" s="222" t="s">
        <v>219</v>
      </c>
      <c r="H145" s="223">
        <v>60</v>
      </c>
      <c r="I145" s="224"/>
      <c r="J145" s="225">
        <f>ROUND(I145*H145,2)</f>
        <v>0</v>
      </c>
      <c r="K145" s="221" t="s">
        <v>19</v>
      </c>
      <c r="L145" s="226"/>
      <c r="M145" s="227" t="s">
        <v>19</v>
      </c>
      <c r="N145" s="228" t="s">
        <v>45</v>
      </c>
      <c r="O145" s="81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443</v>
      </c>
      <c r="AT145" s="212" t="s">
        <v>232</v>
      </c>
      <c r="AU145" s="212" t="s">
        <v>181</v>
      </c>
      <c r="AY145" s="14" t="s">
        <v>164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82</v>
      </c>
      <c r="BK145" s="213">
        <f>ROUND(I145*H145,2)</f>
        <v>0</v>
      </c>
      <c r="BL145" s="14" t="s">
        <v>292</v>
      </c>
      <c r="BM145" s="212" t="s">
        <v>2457</v>
      </c>
    </row>
    <row r="146" s="2" customFormat="1" ht="16.5" customHeight="1">
      <c r="A146" s="35"/>
      <c r="B146" s="36"/>
      <c r="C146" s="219" t="s">
        <v>696</v>
      </c>
      <c r="D146" s="219" t="s">
        <v>232</v>
      </c>
      <c r="E146" s="220" t="s">
        <v>2458</v>
      </c>
      <c r="F146" s="221" t="s">
        <v>2459</v>
      </c>
      <c r="G146" s="222" t="s">
        <v>219</v>
      </c>
      <c r="H146" s="223">
        <v>65</v>
      </c>
      <c r="I146" s="224"/>
      <c r="J146" s="225">
        <f>ROUND(I146*H146,2)</f>
        <v>0</v>
      </c>
      <c r="K146" s="221" t="s">
        <v>19</v>
      </c>
      <c r="L146" s="226"/>
      <c r="M146" s="227" t="s">
        <v>19</v>
      </c>
      <c r="N146" s="228" t="s">
        <v>45</v>
      </c>
      <c r="O146" s="81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443</v>
      </c>
      <c r="AT146" s="212" t="s">
        <v>232</v>
      </c>
      <c r="AU146" s="212" t="s">
        <v>181</v>
      </c>
      <c r="AY146" s="14" t="s">
        <v>164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82</v>
      </c>
      <c r="BK146" s="213">
        <f>ROUND(I146*H146,2)</f>
        <v>0</v>
      </c>
      <c r="BL146" s="14" t="s">
        <v>292</v>
      </c>
      <c r="BM146" s="212" t="s">
        <v>2460</v>
      </c>
    </row>
    <row r="147" s="2" customFormat="1" ht="16.5" customHeight="1">
      <c r="A147" s="35"/>
      <c r="B147" s="36"/>
      <c r="C147" s="219" t="s">
        <v>701</v>
      </c>
      <c r="D147" s="219" t="s">
        <v>232</v>
      </c>
      <c r="E147" s="220" t="s">
        <v>2461</v>
      </c>
      <c r="F147" s="221" t="s">
        <v>2462</v>
      </c>
      <c r="G147" s="222" t="s">
        <v>219</v>
      </c>
      <c r="H147" s="223">
        <v>210</v>
      </c>
      <c r="I147" s="224"/>
      <c r="J147" s="225">
        <f>ROUND(I147*H147,2)</f>
        <v>0</v>
      </c>
      <c r="K147" s="221" t="s">
        <v>19</v>
      </c>
      <c r="L147" s="226"/>
      <c r="M147" s="227" t="s">
        <v>19</v>
      </c>
      <c r="N147" s="228" t="s">
        <v>45</v>
      </c>
      <c r="O147" s="8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443</v>
      </c>
      <c r="AT147" s="212" t="s">
        <v>232</v>
      </c>
      <c r="AU147" s="212" t="s">
        <v>181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292</v>
      </c>
      <c r="BM147" s="212" t="s">
        <v>2463</v>
      </c>
    </row>
    <row r="148" s="2" customFormat="1" ht="16.5" customHeight="1">
      <c r="A148" s="35"/>
      <c r="B148" s="36"/>
      <c r="C148" s="219" t="s">
        <v>705</v>
      </c>
      <c r="D148" s="219" t="s">
        <v>232</v>
      </c>
      <c r="E148" s="220" t="s">
        <v>2464</v>
      </c>
      <c r="F148" s="221" t="s">
        <v>2465</v>
      </c>
      <c r="G148" s="222" t="s">
        <v>219</v>
      </c>
      <c r="H148" s="223">
        <v>50</v>
      </c>
      <c r="I148" s="224"/>
      <c r="J148" s="225">
        <f>ROUND(I148*H148,2)</f>
        <v>0</v>
      </c>
      <c r="K148" s="221" t="s">
        <v>19</v>
      </c>
      <c r="L148" s="226"/>
      <c r="M148" s="227" t="s">
        <v>19</v>
      </c>
      <c r="N148" s="228" t="s">
        <v>45</v>
      </c>
      <c r="O148" s="81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2" t="s">
        <v>443</v>
      </c>
      <c r="AT148" s="212" t="s">
        <v>232</v>
      </c>
      <c r="AU148" s="212" t="s">
        <v>181</v>
      </c>
      <c r="AY148" s="14" t="s">
        <v>164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82</v>
      </c>
      <c r="BK148" s="213">
        <f>ROUND(I148*H148,2)</f>
        <v>0</v>
      </c>
      <c r="BL148" s="14" t="s">
        <v>292</v>
      </c>
      <c r="BM148" s="212" t="s">
        <v>2466</v>
      </c>
    </row>
    <row r="149" s="2" customFormat="1" ht="16.5" customHeight="1">
      <c r="A149" s="35"/>
      <c r="B149" s="36"/>
      <c r="C149" s="219" t="s">
        <v>710</v>
      </c>
      <c r="D149" s="219" t="s">
        <v>232</v>
      </c>
      <c r="E149" s="220" t="s">
        <v>2467</v>
      </c>
      <c r="F149" s="221" t="s">
        <v>2468</v>
      </c>
      <c r="G149" s="222" t="s">
        <v>219</v>
      </c>
      <c r="H149" s="223">
        <v>30</v>
      </c>
      <c r="I149" s="224"/>
      <c r="J149" s="225">
        <f>ROUND(I149*H149,2)</f>
        <v>0</v>
      </c>
      <c r="K149" s="221" t="s">
        <v>19</v>
      </c>
      <c r="L149" s="226"/>
      <c r="M149" s="227" t="s">
        <v>19</v>
      </c>
      <c r="N149" s="228" t="s">
        <v>45</v>
      </c>
      <c r="O149" s="81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443</v>
      </c>
      <c r="AT149" s="212" t="s">
        <v>232</v>
      </c>
      <c r="AU149" s="212" t="s">
        <v>181</v>
      </c>
      <c r="AY149" s="14" t="s">
        <v>164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82</v>
      </c>
      <c r="BK149" s="213">
        <f>ROUND(I149*H149,2)</f>
        <v>0</v>
      </c>
      <c r="BL149" s="14" t="s">
        <v>292</v>
      </c>
      <c r="BM149" s="212" t="s">
        <v>2469</v>
      </c>
    </row>
    <row r="150" s="2" customFormat="1" ht="16.5" customHeight="1">
      <c r="A150" s="35"/>
      <c r="B150" s="36"/>
      <c r="C150" s="219" t="s">
        <v>715</v>
      </c>
      <c r="D150" s="219" t="s">
        <v>232</v>
      </c>
      <c r="E150" s="220" t="s">
        <v>2470</v>
      </c>
      <c r="F150" s="221" t="s">
        <v>2471</v>
      </c>
      <c r="G150" s="222" t="s">
        <v>219</v>
      </c>
      <c r="H150" s="223">
        <v>45</v>
      </c>
      <c r="I150" s="224"/>
      <c r="J150" s="225">
        <f>ROUND(I150*H150,2)</f>
        <v>0</v>
      </c>
      <c r="K150" s="221" t="s">
        <v>19</v>
      </c>
      <c r="L150" s="226"/>
      <c r="M150" s="227" t="s">
        <v>19</v>
      </c>
      <c r="N150" s="228" t="s">
        <v>45</v>
      </c>
      <c r="O150" s="81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2" t="s">
        <v>443</v>
      </c>
      <c r="AT150" s="212" t="s">
        <v>232</v>
      </c>
      <c r="AU150" s="212" t="s">
        <v>181</v>
      </c>
      <c r="AY150" s="14" t="s">
        <v>164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4" t="s">
        <v>82</v>
      </c>
      <c r="BK150" s="213">
        <f>ROUND(I150*H150,2)</f>
        <v>0</v>
      </c>
      <c r="BL150" s="14" t="s">
        <v>292</v>
      </c>
      <c r="BM150" s="212" t="s">
        <v>2472</v>
      </c>
    </row>
    <row r="151" s="2" customFormat="1" ht="16.5" customHeight="1">
      <c r="A151" s="35"/>
      <c r="B151" s="36"/>
      <c r="C151" s="219" t="s">
        <v>720</v>
      </c>
      <c r="D151" s="219" t="s">
        <v>232</v>
      </c>
      <c r="E151" s="220" t="s">
        <v>2473</v>
      </c>
      <c r="F151" s="221" t="s">
        <v>2474</v>
      </c>
      <c r="G151" s="222" t="s">
        <v>219</v>
      </c>
      <c r="H151" s="223">
        <v>70</v>
      </c>
      <c r="I151" s="224"/>
      <c r="J151" s="225">
        <f>ROUND(I151*H151,2)</f>
        <v>0</v>
      </c>
      <c r="K151" s="221" t="s">
        <v>19</v>
      </c>
      <c r="L151" s="226"/>
      <c r="M151" s="227" t="s">
        <v>19</v>
      </c>
      <c r="N151" s="228" t="s">
        <v>45</v>
      </c>
      <c r="O151" s="81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2" t="s">
        <v>443</v>
      </c>
      <c r="AT151" s="212" t="s">
        <v>232</v>
      </c>
      <c r="AU151" s="212" t="s">
        <v>181</v>
      </c>
      <c r="AY151" s="14" t="s">
        <v>164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4" t="s">
        <v>82</v>
      </c>
      <c r="BK151" s="213">
        <f>ROUND(I151*H151,2)</f>
        <v>0</v>
      </c>
      <c r="BL151" s="14" t="s">
        <v>292</v>
      </c>
      <c r="BM151" s="212" t="s">
        <v>2475</v>
      </c>
    </row>
    <row r="152" s="2" customFormat="1" ht="16.5" customHeight="1">
      <c r="A152" s="35"/>
      <c r="B152" s="36"/>
      <c r="C152" s="219" t="s">
        <v>725</v>
      </c>
      <c r="D152" s="219" t="s">
        <v>232</v>
      </c>
      <c r="E152" s="220" t="s">
        <v>2476</v>
      </c>
      <c r="F152" s="221" t="s">
        <v>2477</v>
      </c>
      <c r="G152" s="222" t="s">
        <v>219</v>
      </c>
      <c r="H152" s="223">
        <v>140</v>
      </c>
      <c r="I152" s="224"/>
      <c r="J152" s="225">
        <f>ROUND(I152*H152,2)</f>
        <v>0</v>
      </c>
      <c r="K152" s="221" t="s">
        <v>19</v>
      </c>
      <c r="L152" s="226"/>
      <c r="M152" s="227" t="s">
        <v>19</v>
      </c>
      <c r="N152" s="228" t="s">
        <v>45</v>
      </c>
      <c r="O152" s="81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2" t="s">
        <v>443</v>
      </c>
      <c r="AT152" s="212" t="s">
        <v>232</v>
      </c>
      <c r="AU152" s="212" t="s">
        <v>181</v>
      </c>
      <c r="AY152" s="14" t="s">
        <v>164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4" t="s">
        <v>82</v>
      </c>
      <c r="BK152" s="213">
        <f>ROUND(I152*H152,2)</f>
        <v>0</v>
      </c>
      <c r="BL152" s="14" t="s">
        <v>292</v>
      </c>
      <c r="BM152" s="212" t="s">
        <v>2478</v>
      </c>
    </row>
    <row r="153" s="2" customFormat="1" ht="16.5" customHeight="1">
      <c r="A153" s="35"/>
      <c r="B153" s="36"/>
      <c r="C153" s="219" t="s">
        <v>730</v>
      </c>
      <c r="D153" s="219" t="s">
        <v>232</v>
      </c>
      <c r="E153" s="220" t="s">
        <v>2479</v>
      </c>
      <c r="F153" s="221" t="s">
        <v>2480</v>
      </c>
      <c r="G153" s="222" t="s">
        <v>219</v>
      </c>
      <c r="H153" s="223">
        <v>270</v>
      </c>
      <c r="I153" s="224"/>
      <c r="J153" s="225">
        <f>ROUND(I153*H153,2)</f>
        <v>0</v>
      </c>
      <c r="K153" s="221" t="s">
        <v>19</v>
      </c>
      <c r="L153" s="226"/>
      <c r="M153" s="227" t="s">
        <v>19</v>
      </c>
      <c r="N153" s="228" t="s">
        <v>45</v>
      </c>
      <c r="O153" s="81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2" t="s">
        <v>443</v>
      </c>
      <c r="AT153" s="212" t="s">
        <v>232</v>
      </c>
      <c r="AU153" s="212" t="s">
        <v>181</v>
      </c>
      <c r="AY153" s="14" t="s">
        <v>164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4" t="s">
        <v>82</v>
      </c>
      <c r="BK153" s="213">
        <f>ROUND(I153*H153,2)</f>
        <v>0</v>
      </c>
      <c r="BL153" s="14" t="s">
        <v>292</v>
      </c>
      <c r="BM153" s="212" t="s">
        <v>2481</v>
      </c>
    </row>
    <row r="154" s="2" customFormat="1" ht="16.5" customHeight="1">
      <c r="A154" s="35"/>
      <c r="B154" s="36"/>
      <c r="C154" s="219" t="s">
        <v>735</v>
      </c>
      <c r="D154" s="219" t="s">
        <v>232</v>
      </c>
      <c r="E154" s="220" t="s">
        <v>2482</v>
      </c>
      <c r="F154" s="221" t="s">
        <v>2483</v>
      </c>
      <c r="G154" s="222" t="s">
        <v>219</v>
      </c>
      <c r="H154" s="223">
        <v>15</v>
      </c>
      <c r="I154" s="224"/>
      <c r="J154" s="225">
        <f>ROUND(I154*H154,2)</f>
        <v>0</v>
      </c>
      <c r="K154" s="221" t="s">
        <v>19</v>
      </c>
      <c r="L154" s="226"/>
      <c r="M154" s="227" t="s">
        <v>19</v>
      </c>
      <c r="N154" s="228" t="s">
        <v>45</v>
      </c>
      <c r="O154" s="81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2" t="s">
        <v>443</v>
      </c>
      <c r="AT154" s="212" t="s">
        <v>232</v>
      </c>
      <c r="AU154" s="212" t="s">
        <v>181</v>
      </c>
      <c r="AY154" s="14" t="s">
        <v>164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4" t="s">
        <v>82</v>
      </c>
      <c r="BK154" s="213">
        <f>ROUND(I154*H154,2)</f>
        <v>0</v>
      </c>
      <c r="BL154" s="14" t="s">
        <v>292</v>
      </c>
      <c r="BM154" s="212" t="s">
        <v>2484</v>
      </c>
    </row>
    <row r="155" s="12" customFormat="1" ht="20.88" customHeight="1">
      <c r="A155" s="12"/>
      <c r="B155" s="185"/>
      <c r="C155" s="186"/>
      <c r="D155" s="187" t="s">
        <v>73</v>
      </c>
      <c r="E155" s="199" t="s">
        <v>2485</v>
      </c>
      <c r="F155" s="199" t="s">
        <v>2486</v>
      </c>
      <c r="G155" s="186"/>
      <c r="H155" s="186"/>
      <c r="I155" s="189"/>
      <c r="J155" s="200">
        <f>BK155</f>
        <v>0</v>
      </c>
      <c r="K155" s="186"/>
      <c r="L155" s="191"/>
      <c r="M155" s="192"/>
      <c r="N155" s="193"/>
      <c r="O155" s="193"/>
      <c r="P155" s="194">
        <f>SUM(P156:P161)</f>
        <v>0</v>
      </c>
      <c r="Q155" s="193"/>
      <c r="R155" s="194">
        <f>SUM(R156:R161)</f>
        <v>0</v>
      </c>
      <c r="S155" s="193"/>
      <c r="T155" s="195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6" t="s">
        <v>82</v>
      </c>
      <c r="AT155" s="197" t="s">
        <v>73</v>
      </c>
      <c r="AU155" s="197" t="s">
        <v>84</v>
      </c>
      <c r="AY155" s="196" t="s">
        <v>164</v>
      </c>
      <c r="BK155" s="198">
        <f>SUM(BK156:BK161)</f>
        <v>0</v>
      </c>
    </row>
    <row r="156" s="2" customFormat="1" ht="16.5" customHeight="1">
      <c r="A156" s="35"/>
      <c r="B156" s="36"/>
      <c r="C156" s="219" t="s">
        <v>742</v>
      </c>
      <c r="D156" s="219" t="s">
        <v>232</v>
      </c>
      <c r="E156" s="220" t="s">
        <v>2487</v>
      </c>
      <c r="F156" s="221" t="s">
        <v>2488</v>
      </c>
      <c r="G156" s="222" t="s">
        <v>780</v>
      </c>
      <c r="H156" s="223">
        <v>34</v>
      </c>
      <c r="I156" s="224"/>
      <c r="J156" s="225">
        <f>ROUND(I156*H156,2)</f>
        <v>0</v>
      </c>
      <c r="K156" s="221" t="s">
        <v>19</v>
      </c>
      <c r="L156" s="226"/>
      <c r="M156" s="227" t="s">
        <v>19</v>
      </c>
      <c r="N156" s="228" t="s">
        <v>45</v>
      </c>
      <c r="O156" s="81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2" t="s">
        <v>443</v>
      </c>
      <c r="AT156" s="212" t="s">
        <v>232</v>
      </c>
      <c r="AU156" s="212" t="s">
        <v>181</v>
      </c>
      <c r="AY156" s="14" t="s">
        <v>164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4" t="s">
        <v>82</v>
      </c>
      <c r="BK156" s="213">
        <f>ROUND(I156*H156,2)</f>
        <v>0</v>
      </c>
      <c r="BL156" s="14" t="s">
        <v>292</v>
      </c>
      <c r="BM156" s="212" t="s">
        <v>2489</v>
      </c>
    </row>
    <row r="157" s="2" customFormat="1" ht="16.5" customHeight="1">
      <c r="A157" s="35"/>
      <c r="B157" s="36"/>
      <c r="C157" s="219" t="s">
        <v>748</v>
      </c>
      <c r="D157" s="219" t="s">
        <v>232</v>
      </c>
      <c r="E157" s="220" t="s">
        <v>2490</v>
      </c>
      <c r="F157" s="221" t="s">
        <v>2491</v>
      </c>
      <c r="G157" s="222" t="s">
        <v>780</v>
      </c>
      <c r="H157" s="223">
        <v>2</v>
      </c>
      <c r="I157" s="224"/>
      <c r="J157" s="225">
        <f>ROUND(I157*H157,2)</f>
        <v>0</v>
      </c>
      <c r="K157" s="221" t="s">
        <v>19</v>
      </c>
      <c r="L157" s="226"/>
      <c r="M157" s="227" t="s">
        <v>19</v>
      </c>
      <c r="N157" s="228" t="s">
        <v>45</v>
      </c>
      <c r="O157" s="81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2" t="s">
        <v>443</v>
      </c>
      <c r="AT157" s="212" t="s">
        <v>232</v>
      </c>
      <c r="AU157" s="212" t="s">
        <v>181</v>
      </c>
      <c r="AY157" s="14" t="s">
        <v>164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4" t="s">
        <v>82</v>
      </c>
      <c r="BK157" s="213">
        <f>ROUND(I157*H157,2)</f>
        <v>0</v>
      </c>
      <c r="BL157" s="14" t="s">
        <v>292</v>
      </c>
      <c r="BM157" s="212" t="s">
        <v>2492</v>
      </c>
    </row>
    <row r="158" s="2" customFormat="1" ht="16.5" customHeight="1">
      <c r="A158" s="35"/>
      <c r="B158" s="36"/>
      <c r="C158" s="219" t="s">
        <v>752</v>
      </c>
      <c r="D158" s="219" t="s">
        <v>232</v>
      </c>
      <c r="E158" s="220" t="s">
        <v>2493</v>
      </c>
      <c r="F158" s="221" t="s">
        <v>2494</v>
      </c>
      <c r="G158" s="222" t="s">
        <v>780</v>
      </c>
      <c r="H158" s="223">
        <v>24</v>
      </c>
      <c r="I158" s="224"/>
      <c r="J158" s="225">
        <f>ROUND(I158*H158,2)</f>
        <v>0</v>
      </c>
      <c r="K158" s="221" t="s">
        <v>19</v>
      </c>
      <c r="L158" s="226"/>
      <c r="M158" s="227" t="s">
        <v>19</v>
      </c>
      <c r="N158" s="228" t="s">
        <v>45</v>
      </c>
      <c r="O158" s="81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443</v>
      </c>
      <c r="AT158" s="212" t="s">
        <v>232</v>
      </c>
      <c r="AU158" s="212" t="s">
        <v>181</v>
      </c>
      <c r="AY158" s="14" t="s">
        <v>164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4" t="s">
        <v>82</v>
      </c>
      <c r="BK158" s="213">
        <f>ROUND(I158*H158,2)</f>
        <v>0</v>
      </c>
      <c r="BL158" s="14" t="s">
        <v>292</v>
      </c>
      <c r="BM158" s="212" t="s">
        <v>2495</v>
      </c>
    </row>
    <row r="159" s="2" customFormat="1" ht="16.5" customHeight="1">
      <c r="A159" s="35"/>
      <c r="B159" s="36"/>
      <c r="C159" s="219" t="s">
        <v>675</v>
      </c>
      <c r="D159" s="219" t="s">
        <v>232</v>
      </c>
      <c r="E159" s="220" t="s">
        <v>2496</v>
      </c>
      <c r="F159" s="221" t="s">
        <v>2497</v>
      </c>
      <c r="G159" s="222" t="s">
        <v>780</v>
      </c>
      <c r="H159" s="223">
        <v>0</v>
      </c>
      <c r="I159" s="224"/>
      <c r="J159" s="225">
        <f>ROUND(I159*H159,2)</f>
        <v>0</v>
      </c>
      <c r="K159" s="221" t="s">
        <v>19</v>
      </c>
      <c r="L159" s="226"/>
      <c r="M159" s="227" t="s">
        <v>19</v>
      </c>
      <c r="N159" s="228" t="s">
        <v>45</v>
      </c>
      <c r="O159" s="81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443</v>
      </c>
      <c r="AT159" s="212" t="s">
        <v>232</v>
      </c>
      <c r="AU159" s="212" t="s">
        <v>181</v>
      </c>
      <c r="AY159" s="14" t="s">
        <v>164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4" t="s">
        <v>82</v>
      </c>
      <c r="BK159" s="213">
        <f>ROUND(I159*H159,2)</f>
        <v>0</v>
      </c>
      <c r="BL159" s="14" t="s">
        <v>292</v>
      </c>
      <c r="BM159" s="212" t="s">
        <v>2498</v>
      </c>
    </row>
    <row r="160" s="2" customFormat="1" ht="16.5" customHeight="1">
      <c r="A160" s="35"/>
      <c r="B160" s="36"/>
      <c r="C160" s="219" t="s">
        <v>1290</v>
      </c>
      <c r="D160" s="219" t="s">
        <v>232</v>
      </c>
      <c r="E160" s="220" t="s">
        <v>2499</v>
      </c>
      <c r="F160" s="221" t="s">
        <v>2500</v>
      </c>
      <c r="G160" s="222" t="s">
        <v>780</v>
      </c>
      <c r="H160" s="223">
        <v>1</v>
      </c>
      <c r="I160" s="224"/>
      <c r="J160" s="225">
        <f>ROUND(I160*H160,2)</f>
        <v>0</v>
      </c>
      <c r="K160" s="221" t="s">
        <v>19</v>
      </c>
      <c r="L160" s="226"/>
      <c r="M160" s="227" t="s">
        <v>19</v>
      </c>
      <c r="N160" s="228" t="s">
        <v>45</v>
      </c>
      <c r="O160" s="81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2" t="s">
        <v>443</v>
      </c>
      <c r="AT160" s="212" t="s">
        <v>232</v>
      </c>
      <c r="AU160" s="212" t="s">
        <v>181</v>
      </c>
      <c r="AY160" s="14" t="s">
        <v>164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4" t="s">
        <v>82</v>
      </c>
      <c r="BK160" s="213">
        <f>ROUND(I160*H160,2)</f>
        <v>0</v>
      </c>
      <c r="BL160" s="14" t="s">
        <v>292</v>
      </c>
      <c r="BM160" s="212" t="s">
        <v>2501</v>
      </c>
    </row>
    <row r="161" s="2" customFormat="1" ht="16.5" customHeight="1">
      <c r="A161" s="35"/>
      <c r="B161" s="36"/>
      <c r="C161" s="219" t="s">
        <v>1295</v>
      </c>
      <c r="D161" s="219" t="s">
        <v>232</v>
      </c>
      <c r="E161" s="220" t="s">
        <v>2502</v>
      </c>
      <c r="F161" s="221" t="s">
        <v>2503</v>
      </c>
      <c r="G161" s="222" t="s">
        <v>780</v>
      </c>
      <c r="H161" s="223">
        <v>7</v>
      </c>
      <c r="I161" s="224"/>
      <c r="J161" s="225">
        <f>ROUND(I161*H161,2)</f>
        <v>0</v>
      </c>
      <c r="K161" s="221" t="s">
        <v>19</v>
      </c>
      <c r="L161" s="226"/>
      <c r="M161" s="227" t="s">
        <v>19</v>
      </c>
      <c r="N161" s="228" t="s">
        <v>45</v>
      </c>
      <c r="O161" s="81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2" t="s">
        <v>443</v>
      </c>
      <c r="AT161" s="212" t="s">
        <v>232</v>
      </c>
      <c r="AU161" s="212" t="s">
        <v>181</v>
      </c>
      <c r="AY161" s="14" t="s">
        <v>164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4" t="s">
        <v>82</v>
      </c>
      <c r="BK161" s="213">
        <f>ROUND(I161*H161,2)</f>
        <v>0</v>
      </c>
      <c r="BL161" s="14" t="s">
        <v>292</v>
      </c>
      <c r="BM161" s="212" t="s">
        <v>2504</v>
      </c>
    </row>
    <row r="162" s="12" customFormat="1" ht="20.88" customHeight="1">
      <c r="A162" s="12"/>
      <c r="B162" s="185"/>
      <c r="C162" s="186"/>
      <c r="D162" s="187" t="s">
        <v>73</v>
      </c>
      <c r="E162" s="199" t="s">
        <v>2505</v>
      </c>
      <c r="F162" s="199" t="s">
        <v>2506</v>
      </c>
      <c r="G162" s="186"/>
      <c r="H162" s="186"/>
      <c r="I162" s="189"/>
      <c r="J162" s="200">
        <f>BK162</f>
        <v>0</v>
      </c>
      <c r="K162" s="186"/>
      <c r="L162" s="191"/>
      <c r="M162" s="192"/>
      <c r="N162" s="193"/>
      <c r="O162" s="193"/>
      <c r="P162" s="194">
        <f>SUM(P163:P166)</f>
        <v>0</v>
      </c>
      <c r="Q162" s="193"/>
      <c r="R162" s="194">
        <f>SUM(R163:R166)</f>
        <v>0</v>
      </c>
      <c r="S162" s="193"/>
      <c r="T162" s="195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6" t="s">
        <v>82</v>
      </c>
      <c r="AT162" s="197" t="s">
        <v>73</v>
      </c>
      <c r="AU162" s="197" t="s">
        <v>84</v>
      </c>
      <c r="AY162" s="196" t="s">
        <v>164</v>
      </c>
      <c r="BK162" s="198">
        <f>SUM(BK163:BK166)</f>
        <v>0</v>
      </c>
    </row>
    <row r="163" s="2" customFormat="1" ht="16.5" customHeight="1">
      <c r="A163" s="35"/>
      <c r="B163" s="36"/>
      <c r="C163" s="219" t="s">
        <v>963</v>
      </c>
      <c r="D163" s="219" t="s">
        <v>232</v>
      </c>
      <c r="E163" s="220" t="s">
        <v>2507</v>
      </c>
      <c r="F163" s="221" t="s">
        <v>2508</v>
      </c>
      <c r="G163" s="222" t="s">
        <v>780</v>
      </c>
      <c r="H163" s="223">
        <v>91</v>
      </c>
      <c r="I163" s="224"/>
      <c r="J163" s="225">
        <f>ROUND(I163*H163,2)</f>
        <v>0</v>
      </c>
      <c r="K163" s="221" t="s">
        <v>19</v>
      </c>
      <c r="L163" s="226"/>
      <c r="M163" s="227" t="s">
        <v>19</v>
      </c>
      <c r="N163" s="228" t="s">
        <v>45</v>
      </c>
      <c r="O163" s="81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2" t="s">
        <v>443</v>
      </c>
      <c r="AT163" s="212" t="s">
        <v>232</v>
      </c>
      <c r="AU163" s="212" t="s">
        <v>181</v>
      </c>
      <c r="AY163" s="14" t="s">
        <v>164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4" t="s">
        <v>82</v>
      </c>
      <c r="BK163" s="213">
        <f>ROUND(I163*H163,2)</f>
        <v>0</v>
      </c>
      <c r="BL163" s="14" t="s">
        <v>292</v>
      </c>
      <c r="BM163" s="212" t="s">
        <v>2509</v>
      </c>
    </row>
    <row r="164" s="2" customFormat="1" ht="16.5" customHeight="1">
      <c r="A164" s="35"/>
      <c r="B164" s="36"/>
      <c r="C164" s="219" t="s">
        <v>1092</v>
      </c>
      <c r="D164" s="219" t="s">
        <v>232</v>
      </c>
      <c r="E164" s="220" t="s">
        <v>2510</v>
      </c>
      <c r="F164" s="221" t="s">
        <v>2511</v>
      </c>
      <c r="G164" s="222" t="s">
        <v>780</v>
      </c>
      <c r="H164" s="223">
        <v>42</v>
      </c>
      <c r="I164" s="224"/>
      <c r="J164" s="225">
        <f>ROUND(I164*H164,2)</f>
        <v>0</v>
      </c>
      <c r="K164" s="221" t="s">
        <v>19</v>
      </c>
      <c r="L164" s="226"/>
      <c r="M164" s="227" t="s">
        <v>19</v>
      </c>
      <c r="N164" s="228" t="s">
        <v>45</v>
      </c>
      <c r="O164" s="81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2" t="s">
        <v>443</v>
      </c>
      <c r="AT164" s="212" t="s">
        <v>232</v>
      </c>
      <c r="AU164" s="212" t="s">
        <v>181</v>
      </c>
      <c r="AY164" s="14" t="s">
        <v>164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4" t="s">
        <v>82</v>
      </c>
      <c r="BK164" s="213">
        <f>ROUND(I164*H164,2)</f>
        <v>0</v>
      </c>
      <c r="BL164" s="14" t="s">
        <v>292</v>
      </c>
      <c r="BM164" s="212" t="s">
        <v>2512</v>
      </c>
    </row>
    <row r="165" s="2" customFormat="1" ht="16.5" customHeight="1">
      <c r="A165" s="35"/>
      <c r="B165" s="36"/>
      <c r="C165" s="219" t="s">
        <v>1307</v>
      </c>
      <c r="D165" s="219" t="s">
        <v>232</v>
      </c>
      <c r="E165" s="220" t="s">
        <v>2513</v>
      </c>
      <c r="F165" s="221" t="s">
        <v>2514</v>
      </c>
      <c r="G165" s="222" t="s">
        <v>780</v>
      </c>
      <c r="H165" s="223">
        <v>1</v>
      </c>
      <c r="I165" s="224"/>
      <c r="J165" s="225">
        <f>ROUND(I165*H165,2)</f>
        <v>0</v>
      </c>
      <c r="K165" s="221" t="s">
        <v>19</v>
      </c>
      <c r="L165" s="226"/>
      <c r="M165" s="227" t="s">
        <v>19</v>
      </c>
      <c r="N165" s="228" t="s">
        <v>45</v>
      </c>
      <c r="O165" s="81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2" t="s">
        <v>443</v>
      </c>
      <c r="AT165" s="212" t="s">
        <v>232</v>
      </c>
      <c r="AU165" s="212" t="s">
        <v>181</v>
      </c>
      <c r="AY165" s="14" t="s">
        <v>164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4" t="s">
        <v>82</v>
      </c>
      <c r="BK165" s="213">
        <f>ROUND(I165*H165,2)</f>
        <v>0</v>
      </c>
      <c r="BL165" s="14" t="s">
        <v>292</v>
      </c>
      <c r="BM165" s="212" t="s">
        <v>2515</v>
      </c>
    </row>
    <row r="166" s="2" customFormat="1" ht="16.5" customHeight="1">
      <c r="A166" s="35"/>
      <c r="B166" s="36"/>
      <c r="C166" s="219" t="s">
        <v>1777</v>
      </c>
      <c r="D166" s="219" t="s">
        <v>232</v>
      </c>
      <c r="E166" s="220" t="s">
        <v>2516</v>
      </c>
      <c r="F166" s="221" t="s">
        <v>2517</v>
      </c>
      <c r="G166" s="222" t="s">
        <v>780</v>
      </c>
      <c r="H166" s="223">
        <v>1</v>
      </c>
      <c r="I166" s="224"/>
      <c r="J166" s="225">
        <f>ROUND(I166*H166,2)</f>
        <v>0</v>
      </c>
      <c r="K166" s="221" t="s">
        <v>19</v>
      </c>
      <c r="L166" s="226"/>
      <c r="M166" s="227" t="s">
        <v>19</v>
      </c>
      <c r="N166" s="228" t="s">
        <v>45</v>
      </c>
      <c r="O166" s="81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2" t="s">
        <v>443</v>
      </c>
      <c r="AT166" s="212" t="s">
        <v>232</v>
      </c>
      <c r="AU166" s="212" t="s">
        <v>181</v>
      </c>
      <c r="AY166" s="14" t="s">
        <v>164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4" t="s">
        <v>82</v>
      </c>
      <c r="BK166" s="213">
        <f>ROUND(I166*H166,2)</f>
        <v>0</v>
      </c>
      <c r="BL166" s="14" t="s">
        <v>292</v>
      </c>
      <c r="BM166" s="212" t="s">
        <v>2518</v>
      </c>
    </row>
    <row r="167" s="12" customFormat="1" ht="20.88" customHeight="1">
      <c r="A167" s="12"/>
      <c r="B167" s="185"/>
      <c r="C167" s="186"/>
      <c r="D167" s="187" t="s">
        <v>73</v>
      </c>
      <c r="E167" s="199" t="s">
        <v>2519</v>
      </c>
      <c r="F167" s="199" t="s">
        <v>2520</v>
      </c>
      <c r="G167" s="186"/>
      <c r="H167" s="186"/>
      <c r="I167" s="189"/>
      <c r="J167" s="200">
        <f>BK167</f>
        <v>0</v>
      </c>
      <c r="K167" s="186"/>
      <c r="L167" s="191"/>
      <c r="M167" s="192"/>
      <c r="N167" s="193"/>
      <c r="O167" s="193"/>
      <c r="P167" s="194">
        <f>SUM(P168:P171)</f>
        <v>0</v>
      </c>
      <c r="Q167" s="193"/>
      <c r="R167" s="194">
        <f>SUM(R168:R171)</f>
        <v>0</v>
      </c>
      <c r="S167" s="193"/>
      <c r="T167" s="195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6" t="s">
        <v>82</v>
      </c>
      <c r="AT167" s="197" t="s">
        <v>73</v>
      </c>
      <c r="AU167" s="197" t="s">
        <v>84</v>
      </c>
      <c r="AY167" s="196" t="s">
        <v>164</v>
      </c>
      <c r="BK167" s="198">
        <f>SUM(BK168:BK171)</f>
        <v>0</v>
      </c>
    </row>
    <row r="168" s="2" customFormat="1" ht="16.5" customHeight="1">
      <c r="A168" s="35"/>
      <c r="B168" s="36"/>
      <c r="C168" s="219" t="s">
        <v>1781</v>
      </c>
      <c r="D168" s="219" t="s">
        <v>232</v>
      </c>
      <c r="E168" s="220" t="s">
        <v>2521</v>
      </c>
      <c r="F168" s="221" t="s">
        <v>2522</v>
      </c>
      <c r="G168" s="222" t="s">
        <v>780</v>
      </c>
      <c r="H168" s="223">
        <v>135</v>
      </c>
      <c r="I168" s="224"/>
      <c r="J168" s="225">
        <f>ROUND(I168*H168,2)</f>
        <v>0</v>
      </c>
      <c r="K168" s="221" t="s">
        <v>19</v>
      </c>
      <c r="L168" s="226"/>
      <c r="M168" s="227" t="s">
        <v>19</v>
      </c>
      <c r="N168" s="228" t="s">
        <v>45</v>
      </c>
      <c r="O168" s="81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2" t="s">
        <v>443</v>
      </c>
      <c r="AT168" s="212" t="s">
        <v>232</v>
      </c>
      <c r="AU168" s="212" t="s">
        <v>181</v>
      </c>
      <c r="AY168" s="14" t="s">
        <v>164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4" t="s">
        <v>82</v>
      </c>
      <c r="BK168" s="213">
        <f>ROUND(I168*H168,2)</f>
        <v>0</v>
      </c>
      <c r="BL168" s="14" t="s">
        <v>292</v>
      </c>
      <c r="BM168" s="212" t="s">
        <v>2523</v>
      </c>
    </row>
    <row r="169" s="2" customFormat="1" ht="16.5" customHeight="1">
      <c r="A169" s="35"/>
      <c r="B169" s="36"/>
      <c r="C169" s="219" t="s">
        <v>1785</v>
      </c>
      <c r="D169" s="219" t="s">
        <v>232</v>
      </c>
      <c r="E169" s="220" t="s">
        <v>2524</v>
      </c>
      <c r="F169" s="221" t="s">
        <v>2525</v>
      </c>
      <c r="G169" s="222" t="s">
        <v>780</v>
      </c>
      <c r="H169" s="223">
        <v>8</v>
      </c>
      <c r="I169" s="224"/>
      <c r="J169" s="225">
        <f>ROUND(I169*H169,2)</f>
        <v>0</v>
      </c>
      <c r="K169" s="221" t="s">
        <v>19</v>
      </c>
      <c r="L169" s="226"/>
      <c r="M169" s="227" t="s">
        <v>19</v>
      </c>
      <c r="N169" s="228" t="s">
        <v>45</v>
      </c>
      <c r="O169" s="81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2" t="s">
        <v>443</v>
      </c>
      <c r="AT169" s="212" t="s">
        <v>232</v>
      </c>
      <c r="AU169" s="212" t="s">
        <v>181</v>
      </c>
      <c r="AY169" s="14" t="s">
        <v>164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4" t="s">
        <v>82</v>
      </c>
      <c r="BK169" s="213">
        <f>ROUND(I169*H169,2)</f>
        <v>0</v>
      </c>
      <c r="BL169" s="14" t="s">
        <v>292</v>
      </c>
      <c r="BM169" s="212" t="s">
        <v>2526</v>
      </c>
    </row>
    <row r="170" s="2" customFormat="1" ht="16.5" customHeight="1">
      <c r="A170" s="35"/>
      <c r="B170" s="36"/>
      <c r="C170" s="219" t="s">
        <v>1789</v>
      </c>
      <c r="D170" s="219" t="s">
        <v>232</v>
      </c>
      <c r="E170" s="220" t="s">
        <v>2527</v>
      </c>
      <c r="F170" s="221" t="s">
        <v>2528</v>
      </c>
      <c r="G170" s="222" t="s">
        <v>780</v>
      </c>
      <c r="H170" s="223">
        <v>4</v>
      </c>
      <c r="I170" s="224"/>
      <c r="J170" s="225">
        <f>ROUND(I170*H170,2)</f>
        <v>0</v>
      </c>
      <c r="K170" s="221" t="s">
        <v>19</v>
      </c>
      <c r="L170" s="226"/>
      <c r="M170" s="227" t="s">
        <v>19</v>
      </c>
      <c r="N170" s="228" t="s">
        <v>45</v>
      </c>
      <c r="O170" s="81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443</v>
      </c>
      <c r="AT170" s="212" t="s">
        <v>232</v>
      </c>
      <c r="AU170" s="212" t="s">
        <v>181</v>
      </c>
      <c r="AY170" s="14" t="s">
        <v>164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4" t="s">
        <v>82</v>
      </c>
      <c r="BK170" s="213">
        <f>ROUND(I170*H170,2)</f>
        <v>0</v>
      </c>
      <c r="BL170" s="14" t="s">
        <v>292</v>
      </c>
      <c r="BM170" s="212" t="s">
        <v>2529</v>
      </c>
    </row>
    <row r="171" s="2" customFormat="1" ht="16.5" customHeight="1">
      <c r="A171" s="35"/>
      <c r="B171" s="36"/>
      <c r="C171" s="219" t="s">
        <v>1793</v>
      </c>
      <c r="D171" s="219" t="s">
        <v>232</v>
      </c>
      <c r="E171" s="220" t="s">
        <v>2530</v>
      </c>
      <c r="F171" s="221" t="s">
        <v>2531</v>
      </c>
      <c r="G171" s="222" t="s">
        <v>780</v>
      </c>
      <c r="H171" s="223">
        <v>25</v>
      </c>
      <c r="I171" s="224"/>
      <c r="J171" s="225">
        <f>ROUND(I171*H171,2)</f>
        <v>0</v>
      </c>
      <c r="K171" s="221" t="s">
        <v>19</v>
      </c>
      <c r="L171" s="226"/>
      <c r="M171" s="227" t="s">
        <v>19</v>
      </c>
      <c r="N171" s="228" t="s">
        <v>45</v>
      </c>
      <c r="O171" s="81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2" t="s">
        <v>443</v>
      </c>
      <c r="AT171" s="212" t="s">
        <v>232</v>
      </c>
      <c r="AU171" s="212" t="s">
        <v>181</v>
      </c>
      <c r="AY171" s="14" t="s">
        <v>164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4" t="s">
        <v>82</v>
      </c>
      <c r="BK171" s="213">
        <f>ROUND(I171*H171,2)</f>
        <v>0</v>
      </c>
      <c r="BL171" s="14" t="s">
        <v>292</v>
      </c>
      <c r="BM171" s="212" t="s">
        <v>2532</v>
      </c>
    </row>
    <row r="172" s="12" customFormat="1" ht="20.88" customHeight="1">
      <c r="A172" s="12"/>
      <c r="B172" s="185"/>
      <c r="C172" s="186"/>
      <c r="D172" s="187" t="s">
        <v>73</v>
      </c>
      <c r="E172" s="199" t="s">
        <v>2533</v>
      </c>
      <c r="F172" s="199" t="s">
        <v>2534</v>
      </c>
      <c r="G172" s="186"/>
      <c r="H172" s="186"/>
      <c r="I172" s="189"/>
      <c r="J172" s="200">
        <f>BK172</f>
        <v>0</v>
      </c>
      <c r="K172" s="186"/>
      <c r="L172" s="191"/>
      <c r="M172" s="192"/>
      <c r="N172" s="193"/>
      <c r="O172" s="193"/>
      <c r="P172" s="194">
        <f>SUM(P173:P177)</f>
        <v>0</v>
      </c>
      <c r="Q172" s="193"/>
      <c r="R172" s="194">
        <f>SUM(R173:R177)</f>
        <v>0</v>
      </c>
      <c r="S172" s="193"/>
      <c r="T172" s="195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6" t="s">
        <v>82</v>
      </c>
      <c r="AT172" s="197" t="s">
        <v>73</v>
      </c>
      <c r="AU172" s="197" t="s">
        <v>84</v>
      </c>
      <c r="AY172" s="196" t="s">
        <v>164</v>
      </c>
      <c r="BK172" s="198">
        <f>SUM(BK173:BK177)</f>
        <v>0</v>
      </c>
    </row>
    <row r="173" s="2" customFormat="1" ht="16.5" customHeight="1">
      <c r="A173" s="35"/>
      <c r="B173" s="36"/>
      <c r="C173" s="219" t="s">
        <v>1797</v>
      </c>
      <c r="D173" s="219" t="s">
        <v>232</v>
      </c>
      <c r="E173" s="220" t="s">
        <v>2535</v>
      </c>
      <c r="F173" s="221" t="s">
        <v>2536</v>
      </c>
      <c r="G173" s="222" t="s">
        <v>780</v>
      </c>
      <c r="H173" s="223">
        <v>74</v>
      </c>
      <c r="I173" s="224"/>
      <c r="J173" s="225">
        <f>ROUND(I173*H173,2)</f>
        <v>0</v>
      </c>
      <c r="K173" s="221" t="s">
        <v>19</v>
      </c>
      <c r="L173" s="226"/>
      <c r="M173" s="227" t="s">
        <v>19</v>
      </c>
      <c r="N173" s="228" t="s">
        <v>45</v>
      </c>
      <c r="O173" s="81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2" t="s">
        <v>443</v>
      </c>
      <c r="AT173" s="212" t="s">
        <v>232</v>
      </c>
      <c r="AU173" s="212" t="s">
        <v>181</v>
      </c>
      <c r="AY173" s="14" t="s">
        <v>164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4" t="s">
        <v>82</v>
      </c>
      <c r="BK173" s="213">
        <f>ROUND(I173*H173,2)</f>
        <v>0</v>
      </c>
      <c r="BL173" s="14" t="s">
        <v>292</v>
      </c>
      <c r="BM173" s="212" t="s">
        <v>2537</v>
      </c>
    </row>
    <row r="174" s="2" customFormat="1" ht="16.5" customHeight="1">
      <c r="A174" s="35"/>
      <c r="B174" s="36"/>
      <c r="C174" s="219" t="s">
        <v>1801</v>
      </c>
      <c r="D174" s="219" t="s">
        <v>232</v>
      </c>
      <c r="E174" s="220" t="s">
        <v>2538</v>
      </c>
      <c r="F174" s="221" t="s">
        <v>2539</v>
      </c>
      <c r="G174" s="222" t="s">
        <v>780</v>
      </c>
      <c r="H174" s="223">
        <v>194</v>
      </c>
      <c r="I174" s="224"/>
      <c r="J174" s="225">
        <f>ROUND(I174*H174,2)</f>
        <v>0</v>
      </c>
      <c r="K174" s="221" t="s">
        <v>19</v>
      </c>
      <c r="L174" s="226"/>
      <c r="M174" s="227" t="s">
        <v>19</v>
      </c>
      <c r="N174" s="228" t="s">
        <v>45</v>
      </c>
      <c r="O174" s="81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2" t="s">
        <v>443</v>
      </c>
      <c r="AT174" s="212" t="s">
        <v>232</v>
      </c>
      <c r="AU174" s="212" t="s">
        <v>181</v>
      </c>
      <c r="AY174" s="14" t="s">
        <v>164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4" t="s">
        <v>82</v>
      </c>
      <c r="BK174" s="213">
        <f>ROUND(I174*H174,2)</f>
        <v>0</v>
      </c>
      <c r="BL174" s="14" t="s">
        <v>292</v>
      </c>
      <c r="BM174" s="212" t="s">
        <v>2540</v>
      </c>
    </row>
    <row r="175" s="2" customFormat="1" ht="16.5" customHeight="1">
      <c r="A175" s="35"/>
      <c r="B175" s="36"/>
      <c r="C175" s="219" t="s">
        <v>1805</v>
      </c>
      <c r="D175" s="219" t="s">
        <v>232</v>
      </c>
      <c r="E175" s="220" t="s">
        <v>2541</v>
      </c>
      <c r="F175" s="221" t="s">
        <v>2542</v>
      </c>
      <c r="G175" s="222" t="s">
        <v>780</v>
      </c>
      <c r="H175" s="223">
        <v>1</v>
      </c>
      <c r="I175" s="224"/>
      <c r="J175" s="225">
        <f>ROUND(I175*H175,2)</f>
        <v>0</v>
      </c>
      <c r="K175" s="221" t="s">
        <v>19</v>
      </c>
      <c r="L175" s="226"/>
      <c r="M175" s="227" t="s">
        <v>19</v>
      </c>
      <c r="N175" s="228" t="s">
        <v>45</v>
      </c>
      <c r="O175" s="81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2" t="s">
        <v>443</v>
      </c>
      <c r="AT175" s="212" t="s">
        <v>232</v>
      </c>
      <c r="AU175" s="212" t="s">
        <v>181</v>
      </c>
      <c r="AY175" s="14" t="s">
        <v>164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4" t="s">
        <v>82</v>
      </c>
      <c r="BK175" s="213">
        <f>ROUND(I175*H175,2)</f>
        <v>0</v>
      </c>
      <c r="BL175" s="14" t="s">
        <v>292</v>
      </c>
      <c r="BM175" s="212" t="s">
        <v>2543</v>
      </c>
    </row>
    <row r="176" s="2" customFormat="1" ht="16.5" customHeight="1">
      <c r="A176" s="35"/>
      <c r="B176" s="36"/>
      <c r="C176" s="219" t="s">
        <v>1809</v>
      </c>
      <c r="D176" s="219" t="s">
        <v>232</v>
      </c>
      <c r="E176" s="220" t="s">
        <v>2544</v>
      </c>
      <c r="F176" s="221" t="s">
        <v>2545</v>
      </c>
      <c r="G176" s="222" t="s">
        <v>780</v>
      </c>
      <c r="H176" s="223">
        <v>1</v>
      </c>
      <c r="I176" s="224"/>
      <c r="J176" s="225">
        <f>ROUND(I176*H176,2)</f>
        <v>0</v>
      </c>
      <c r="K176" s="221" t="s">
        <v>19</v>
      </c>
      <c r="L176" s="226"/>
      <c r="M176" s="227" t="s">
        <v>19</v>
      </c>
      <c r="N176" s="228" t="s">
        <v>45</v>
      </c>
      <c r="O176" s="81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2" t="s">
        <v>443</v>
      </c>
      <c r="AT176" s="212" t="s">
        <v>232</v>
      </c>
      <c r="AU176" s="212" t="s">
        <v>181</v>
      </c>
      <c r="AY176" s="14" t="s">
        <v>164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4" t="s">
        <v>82</v>
      </c>
      <c r="BK176" s="213">
        <f>ROUND(I176*H176,2)</f>
        <v>0</v>
      </c>
      <c r="BL176" s="14" t="s">
        <v>292</v>
      </c>
      <c r="BM176" s="212" t="s">
        <v>2546</v>
      </c>
    </row>
    <row r="177" s="2" customFormat="1" ht="16.5" customHeight="1">
      <c r="A177" s="35"/>
      <c r="B177" s="36"/>
      <c r="C177" s="219" t="s">
        <v>1813</v>
      </c>
      <c r="D177" s="219" t="s">
        <v>232</v>
      </c>
      <c r="E177" s="220" t="s">
        <v>2547</v>
      </c>
      <c r="F177" s="221" t="s">
        <v>2548</v>
      </c>
      <c r="G177" s="222" t="s">
        <v>219</v>
      </c>
      <c r="H177" s="223">
        <v>115</v>
      </c>
      <c r="I177" s="224"/>
      <c r="J177" s="225">
        <f>ROUND(I177*H177,2)</f>
        <v>0</v>
      </c>
      <c r="K177" s="221" t="s">
        <v>19</v>
      </c>
      <c r="L177" s="226"/>
      <c r="M177" s="227" t="s">
        <v>19</v>
      </c>
      <c r="N177" s="228" t="s">
        <v>45</v>
      </c>
      <c r="O177" s="81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2" t="s">
        <v>443</v>
      </c>
      <c r="AT177" s="212" t="s">
        <v>232</v>
      </c>
      <c r="AU177" s="212" t="s">
        <v>181</v>
      </c>
      <c r="AY177" s="14" t="s">
        <v>164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4" t="s">
        <v>82</v>
      </c>
      <c r="BK177" s="213">
        <f>ROUND(I177*H177,2)</f>
        <v>0</v>
      </c>
      <c r="BL177" s="14" t="s">
        <v>292</v>
      </c>
      <c r="BM177" s="212" t="s">
        <v>2549</v>
      </c>
    </row>
    <row r="178" s="12" customFormat="1" ht="20.88" customHeight="1">
      <c r="A178" s="12"/>
      <c r="B178" s="185"/>
      <c r="C178" s="186"/>
      <c r="D178" s="187" t="s">
        <v>73</v>
      </c>
      <c r="E178" s="199" t="s">
        <v>2550</v>
      </c>
      <c r="F178" s="199" t="s">
        <v>2551</v>
      </c>
      <c r="G178" s="186"/>
      <c r="H178" s="186"/>
      <c r="I178" s="189"/>
      <c r="J178" s="200">
        <f>BK178</f>
        <v>0</v>
      </c>
      <c r="K178" s="186"/>
      <c r="L178" s="191"/>
      <c r="M178" s="192"/>
      <c r="N178" s="193"/>
      <c r="O178" s="193"/>
      <c r="P178" s="194">
        <f>SUM(P179:P186)</f>
        <v>0</v>
      </c>
      <c r="Q178" s="193"/>
      <c r="R178" s="194">
        <f>SUM(R179:R186)</f>
        <v>0</v>
      </c>
      <c r="S178" s="193"/>
      <c r="T178" s="195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6" t="s">
        <v>82</v>
      </c>
      <c r="AT178" s="197" t="s">
        <v>73</v>
      </c>
      <c r="AU178" s="197" t="s">
        <v>84</v>
      </c>
      <c r="AY178" s="196" t="s">
        <v>164</v>
      </c>
      <c r="BK178" s="198">
        <f>SUM(BK179:BK186)</f>
        <v>0</v>
      </c>
    </row>
    <row r="179" s="2" customFormat="1" ht="16.5" customHeight="1">
      <c r="A179" s="35"/>
      <c r="B179" s="36"/>
      <c r="C179" s="219" t="s">
        <v>1817</v>
      </c>
      <c r="D179" s="219" t="s">
        <v>232</v>
      </c>
      <c r="E179" s="220" t="s">
        <v>2552</v>
      </c>
      <c r="F179" s="221" t="s">
        <v>2553</v>
      </c>
      <c r="G179" s="222" t="s">
        <v>780</v>
      </c>
      <c r="H179" s="223">
        <v>14</v>
      </c>
      <c r="I179" s="224"/>
      <c r="J179" s="225">
        <f>ROUND(I179*H179,2)</f>
        <v>0</v>
      </c>
      <c r="K179" s="221" t="s">
        <v>19</v>
      </c>
      <c r="L179" s="226"/>
      <c r="M179" s="227" t="s">
        <v>19</v>
      </c>
      <c r="N179" s="228" t="s">
        <v>45</v>
      </c>
      <c r="O179" s="81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2" t="s">
        <v>443</v>
      </c>
      <c r="AT179" s="212" t="s">
        <v>232</v>
      </c>
      <c r="AU179" s="212" t="s">
        <v>181</v>
      </c>
      <c r="AY179" s="14" t="s">
        <v>164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4" t="s">
        <v>82</v>
      </c>
      <c r="BK179" s="213">
        <f>ROUND(I179*H179,2)</f>
        <v>0</v>
      </c>
      <c r="BL179" s="14" t="s">
        <v>292</v>
      </c>
      <c r="BM179" s="212" t="s">
        <v>2554</v>
      </c>
    </row>
    <row r="180" s="2" customFormat="1" ht="16.5" customHeight="1">
      <c r="A180" s="35"/>
      <c r="B180" s="36"/>
      <c r="C180" s="219" t="s">
        <v>1821</v>
      </c>
      <c r="D180" s="219" t="s">
        <v>232</v>
      </c>
      <c r="E180" s="220" t="s">
        <v>2555</v>
      </c>
      <c r="F180" s="221" t="s">
        <v>2556</v>
      </c>
      <c r="G180" s="222" t="s">
        <v>780</v>
      </c>
      <c r="H180" s="223">
        <v>28</v>
      </c>
      <c r="I180" s="224"/>
      <c r="J180" s="225">
        <f>ROUND(I180*H180,2)</f>
        <v>0</v>
      </c>
      <c r="K180" s="221" t="s">
        <v>19</v>
      </c>
      <c r="L180" s="226"/>
      <c r="M180" s="227" t="s">
        <v>19</v>
      </c>
      <c r="N180" s="228" t="s">
        <v>45</v>
      </c>
      <c r="O180" s="81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2" t="s">
        <v>443</v>
      </c>
      <c r="AT180" s="212" t="s">
        <v>232</v>
      </c>
      <c r="AU180" s="212" t="s">
        <v>181</v>
      </c>
      <c r="AY180" s="14" t="s">
        <v>164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4" t="s">
        <v>82</v>
      </c>
      <c r="BK180" s="213">
        <f>ROUND(I180*H180,2)</f>
        <v>0</v>
      </c>
      <c r="BL180" s="14" t="s">
        <v>292</v>
      </c>
      <c r="BM180" s="212" t="s">
        <v>2557</v>
      </c>
    </row>
    <row r="181" s="2" customFormat="1" ht="16.5" customHeight="1">
      <c r="A181" s="35"/>
      <c r="B181" s="36"/>
      <c r="C181" s="219" t="s">
        <v>1825</v>
      </c>
      <c r="D181" s="219" t="s">
        <v>232</v>
      </c>
      <c r="E181" s="220" t="s">
        <v>2558</v>
      </c>
      <c r="F181" s="221" t="s">
        <v>2559</v>
      </c>
      <c r="G181" s="222" t="s">
        <v>780</v>
      </c>
      <c r="H181" s="223">
        <v>5</v>
      </c>
      <c r="I181" s="224"/>
      <c r="J181" s="225">
        <f>ROUND(I181*H181,2)</f>
        <v>0</v>
      </c>
      <c r="K181" s="221" t="s">
        <v>19</v>
      </c>
      <c r="L181" s="226"/>
      <c r="M181" s="227" t="s">
        <v>19</v>
      </c>
      <c r="N181" s="228" t="s">
        <v>45</v>
      </c>
      <c r="O181" s="81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2" t="s">
        <v>443</v>
      </c>
      <c r="AT181" s="212" t="s">
        <v>232</v>
      </c>
      <c r="AU181" s="212" t="s">
        <v>181</v>
      </c>
      <c r="AY181" s="14" t="s">
        <v>164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4" t="s">
        <v>82</v>
      </c>
      <c r="BK181" s="213">
        <f>ROUND(I181*H181,2)</f>
        <v>0</v>
      </c>
      <c r="BL181" s="14" t="s">
        <v>292</v>
      </c>
      <c r="BM181" s="212" t="s">
        <v>2560</v>
      </c>
    </row>
    <row r="182" s="2" customFormat="1" ht="16.5" customHeight="1">
      <c r="A182" s="35"/>
      <c r="B182" s="36"/>
      <c r="C182" s="219" t="s">
        <v>1829</v>
      </c>
      <c r="D182" s="219" t="s">
        <v>232</v>
      </c>
      <c r="E182" s="220" t="s">
        <v>2561</v>
      </c>
      <c r="F182" s="221" t="s">
        <v>2562</v>
      </c>
      <c r="G182" s="222" t="s">
        <v>780</v>
      </c>
      <c r="H182" s="223">
        <v>9</v>
      </c>
      <c r="I182" s="224"/>
      <c r="J182" s="225">
        <f>ROUND(I182*H182,2)</f>
        <v>0</v>
      </c>
      <c r="K182" s="221" t="s">
        <v>19</v>
      </c>
      <c r="L182" s="226"/>
      <c r="M182" s="227" t="s">
        <v>19</v>
      </c>
      <c r="N182" s="228" t="s">
        <v>45</v>
      </c>
      <c r="O182" s="81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2" t="s">
        <v>443</v>
      </c>
      <c r="AT182" s="212" t="s">
        <v>232</v>
      </c>
      <c r="AU182" s="212" t="s">
        <v>181</v>
      </c>
      <c r="AY182" s="14" t="s">
        <v>164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4" t="s">
        <v>82</v>
      </c>
      <c r="BK182" s="213">
        <f>ROUND(I182*H182,2)</f>
        <v>0</v>
      </c>
      <c r="BL182" s="14" t="s">
        <v>292</v>
      </c>
      <c r="BM182" s="212" t="s">
        <v>2563</v>
      </c>
    </row>
    <row r="183" s="2" customFormat="1" ht="16.5" customHeight="1">
      <c r="A183" s="35"/>
      <c r="B183" s="36"/>
      <c r="C183" s="219" t="s">
        <v>1833</v>
      </c>
      <c r="D183" s="219" t="s">
        <v>232</v>
      </c>
      <c r="E183" s="220" t="s">
        <v>2564</v>
      </c>
      <c r="F183" s="221" t="s">
        <v>2565</v>
      </c>
      <c r="G183" s="222" t="s">
        <v>780</v>
      </c>
      <c r="H183" s="223">
        <v>29</v>
      </c>
      <c r="I183" s="224"/>
      <c r="J183" s="225">
        <f>ROUND(I183*H183,2)</f>
        <v>0</v>
      </c>
      <c r="K183" s="221" t="s">
        <v>19</v>
      </c>
      <c r="L183" s="226"/>
      <c r="M183" s="227" t="s">
        <v>19</v>
      </c>
      <c r="N183" s="228" t="s">
        <v>45</v>
      </c>
      <c r="O183" s="81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2" t="s">
        <v>443</v>
      </c>
      <c r="AT183" s="212" t="s">
        <v>232</v>
      </c>
      <c r="AU183" s="212" t="s">
        <v>181</v>
      </c>
      <c r="AY183" s="14" t="s">
        <v>164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4" t="s">
        <v>82</v>
      </c>
      <c r="BK183" s="213">
        <f>ROUND(I183*H183,2)</f>
        <v>0</v>
      </c>
      <c r="BL183" s="14" t="s">
        <v>292</v>
      </c>
      <c r="BM183" s="212" t="s">
        <v>2566</v>
      </c>
    </row>
    <row r="184" s="2" customFormat="1" ht="16.5" customHeight="1">
      <c r="A184" s="35"/>
      <c r="B184" s="36"/>
      <c r="C184" s="219" t="s">
        <v>1837</v>
      </c>
      <c r="D184" s="219" t="s">
        <v>232</v>
      </c>
      <c r="E184" s="220" t="s">
        <v>2567</v>
      </c>
      <c r="F184" s="221" t="s">
        <v>2568</v>
      </c>
      <c r="G184" s="222" t="s">
        <v>780</v>
      </c>
      <c r="H184" s="223">
        <v>11</v>
      </c>
      <c r="I184" s="224"/>
      <c r="J184" s="225">
        <f>ROUND(I184*H184,2)</f>
        <v>0</v>
      </c>
      <c r="K184" s="221" t="s">
        <v>19</v>
      </c>
      <c r="L184" s="226"/>
      <c r="M184" s="227" t="s">
        <v>19</v>
      </c>
      <c r="N184" s="228" t="s">
        <v>45</v>
      </c>
      <c r="O184" s="81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2" t="s">
        <v>443</v>
      </c>
      <c r="AT184" s="212" t="s">
        <v>232</v>
      </c>
      <c r="AU184" s="212" t="s">
        <v>181</v>
      </c>
      <c r="AY184" s="14" t="s">
        <v>164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4" t="s">
        <v>82</v>
      </c>
      <c r="BK184" s="213">
        <f>ROUND(I184*H184,2)</f>
        <v>0</v>
      </c>
      <c r="BL184" s="14" t="s">
        <v>292</v>
      </c>
      <c r="BM184" s="212" t="s">
        <v>2569</v>
      </c>
    </row>
    <row r="185" s="2" customFormat="1" ht="16.5" customHeight="1">
      <c r="A185" s="35"/>
      <c r="B185" s="36"/>
      <c r="C185" s="219" t="s">
        <v>1841</v>
      </c>
      <c r="D185" s="219" t="s">
        <v>232</v>
      </c>
      <c r="E185" s="220" t="s">
        <v>2570</v>
      </c>
      <c r="F185" s="221" t="s">
        <v>2571</v>
      </c>
      <c r="G185" s="222" t="s">
        <v>780</v>
      </c>
      <c r="H185" s="223">
        <v>3</v>
      </c>
      <c r="I185" s="224"/>
      <c r="J185" s="225">
        <f>ROUND(I185*H185,2)</f>
        <v>0</v>
      </c>
      <c r="K185" s="221" t="s">
        <v>19</v>
      </c>
      <c r="L185" s="226"/>
      <c r="M185" s="227" t="s">
        <v>19</v>
      </c>
      <c r="N185" s="228" t="s">
        <v>45</v>
      </c>
      <c r="O185" s="81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2" t="s">
        <v>443</v>
      </c>
      <c r="AT185" s="212" t="s">
        <v>232</v>
      </c>
      <c r="AU185" s="212" t="s">
        <v>181</v>
      </c>
      <c r="AY185" s="14" t="s">
        <v>164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4" t="s">
        <v>82</v>
      </c>
      <c r="BK185" s="213">
        <f>ROUND(I185*H185,2)</f>
        <v>0</v>
      </c>
      <c r="BL185" s="14" t="s">
        <v>292</v>
      </c>
      <c r="BM185" s="212" t="s">
        <v>2572</v>
      </c>
    </row>
    <row r="186" s="2" customFormat="1" ht="16.5" customHeight="1">
      <c r="A186" s="35"/>
      <c r="B186" s="36"/>
      <c r="C186" s="219" t="s">
        <v>1845</v>
      </c>
      <c r="D186" s="219" t="s">
        <v>232</v>
      </c>
      <c r="E186" s="220" t="s">
        <v>2573</v>
      </c>
      <c r="F186" s="221" t="s">
        <v>2574</v>
      </c>
      <c r="G186" s="222" t="s">
        <v>780</v>
      </c>
      <c r="H186" s="223">
        <v>24</v>
      </c>
      <c r="I186" s="224"/>
      <c r="J186" s="225">
        <f>ROUND(I186*H186,2)</f>
        <v>0</v>
      </c>
      <c r="K186" s="221" t="s">
        <v>19</v>
      </c>
      <c r="L186" s="226"/>
      <c r="M186" s="227" t="s">
        <v>19</v>
      </c>
      <c r="N186" s="228" t="s">
        <v>45</v>
      </c>
      <c r="O186" s="81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2" t="s">
        <v>443</v>
      </c>
      <c r="AT186" s="212" t="s">
        <v>232</v>
      </c>
      <c r="AU186" s="212" t="s">
        <v>181</v>
      </c>
      <c r="AY186" s="14" t="s">
        <v>164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4" t="s">
        <v>82</v>
      </c>
      <c r="BK186" s="213">
        <f>ROUND(I186*H186,2)</f>
        <v>0</v>
      </c>
      <c r="BL186" s="14" t="s">
        <v>292</v>
      </c>
      <c r="BM186" s="212" t="s">
        <v>2575</v>
      </c>
    </row>
    <row r="187" s="12" customFormat="1" ht="20.88" customHeight="1">
      <c r="A187" s="12"/>
      <c r="B187" s="185"/>
      <c r="C187" s="186"/>
      <c r="D187" s="187" t="s">
        <v>73</v>
      </c>
      <c r="E187" s="199" t="s">
        <v>2576</v>
      </c>
      <c r="F187" s="199" t="s">
        <v>2436</v>
      </c>
      <c r="G187" s="186"/>
      <c r="H187" s="186"/>
      <c r="I187" s="189"/>
      <c r="J187" s="200">
        <f>BK187</f>
        <v>0</v>
      </c>
      <c r="K187" s="186"/>
      <c r="L187" s="191"/>
      <c r="M187" s="192"/>
      <c r="N187" s="193"/>
      <c r="O187" s="193"/>
      <c r="P187" s="194">
        <f>SUM(P188:P203)</f>
        <v>0</v>
      </c>
      <c r="Q187" s="193"/>
      <c r="R187" s="194">
        <f>SUM(R188:R203)</f>
        <v>0</v>
      </c>
      <c r="S187" s="193"/>
      <c r="T187" s="195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6" t="s">
        <v>82</v>
      </c>
      <c r="AT187" s="197" t="s">
        <v>73</v>
      </c>
      <c r="AU187" s="197" t="s">
        <v>84</v>
      </c>
      <c r="AY187" s="196" t="s">
        <v>164</v>
      </c>
      <c r="BK187" s="198">
        <f>SUM(BK188:BK203)</f>
        <v>0</v>
      </c>
    </row>
    <row r="188" s="2" customFormat="1" ht="16.5" customHeight="1">
      <c r="A188" s="35"/>
      <c r="B188" s="36"/>
      <c r="C188" s="219" t="s">
        <v>1861</v>
      </c>
      <c r="D188" s="219" t="s">
        <v>232</v>
      </c>
      <c r="E188" s="220" t="s">
        <v>2577</v>
      </c>
      <c r="F188" s="221" t="s">
        <v>2438</v>
      </c>
      <c r="G188" s="222" t="s">
        <v>219</v>
      </c>
      <c r="H188" s="223">
        <v>90</v>
      </c>
      <c r="I188" s="224"/>
      <c r="J188" s="225">
        <f>ROUND(I188*H188,2)</f>
        <v>0</v>
      </c>
      <c r="K188" s="221" t="s">
        <v>19</v>
      </c>
      <c r="L188" s="226"/>
      <c r="M188" s="227" t="s">
        <v>19</v>
      </c>
      <c r="N188" s="228" t="s">
        <v>45</v>
      </c>
      <c r="O188" s="81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2" t="s">
        <v>443</v>
      </c>
      <c r="AT188" s="212" t="s">
        <v>232</v>
      </c>
      <c r="AU188" s="212" t="s">
        <v>181</v>
      </c>
      <c r="AY188" s="14" t="s">
        <v>164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4" t="s">
        <v>82</v>
      </c>
      <c r="BK188" s="213">
        <f>ROUND(I188*H188,2)</f>
        <v>0</v>
      </c>
      <c r="BL188" s="14" t="s">
        <v>292</v>
      </c>
      <c r="BM188" s="212" t="s">
        <v>2578</v>
      </c>
    </row>
    <row r="189" s="2" customFormat="1" ht="16.5" customHeight="1">
      <c r="A189" s="35"/>
      <c r="B189" s="36"/>
      <c r="C189" s="219" t="s">
        <v>1865</v>
      </c>
      <c r="D189" s="219" t="s">
        <v>232</v>
      </c>
      <c r="E189" s="220" t="s">
        <v>2579</v>
      </c>
      <c r="F189" s="221" t="s">
        <v>2441</v>
      </c>
      <c r="G189" s="222" t="s">
        <v>219</v>
      </c>
      <c r="H189" s="223">
        <v>555</v>
      </c>
      <c r="I189" s="224"/>
      <c r="J189" s="225">
        <f>ROUND(I189*H189,2)</f>
        <v>0</v>
      </c>
      <c r="K189" s="221" t="s">
        <v>19</v>
      </c>
      <c r="L189" s="226"/>
      <c r="M189" s="227" t="s">
        <v>19</v>
      </c>
      <c r="N189" s="228" t="s">
        <v>45</v>
      </c>
      <c r="O189" s="81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2" t="s">
        <v>443</v>
      </c>
      <c r="AT189" s="212" t="s">
        <v>232</v>
      </c>
      <c r="AU189" s="212" t="s">
        <v>181</v>
      </c>
      <c r="AY189" s="14" t="s">
        <v>164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4" t="s">
        <v>82</v>
      </c>
      <c r="BK189" s="213">
        <f>ROUND(I189*H189,2)</f>
        <v>0</v>
      </c>
      <c r="BL189" s="14" t="s">
        <v>292</v>
      </c>
      <c r="BM189" s="212" t="s">
        <v>2580</v>
      </c>
    </row>
    <row r="190" s="2" customFormat="1" ht="16.5" customHeight="1">
      <c r="A190" s="35"/>
      <c r="B190" s="36"/>
      <c r="C190" s="219" t="s">
        <v>1685</v>
      </c>
      <c r="D190" s="219" t="s">
        <v>232</v>
      </c>
      <c r="E190" s="220" t="s">
        <v>2581</v>
      </c>
      <c r="F190" s="221" t="s">
        <v>2444</v>
      </c>
      <c r="G190" s="222" t="s">
        <v>219</v>
      </c>
      <c r="H190" s="223">
        <v>1710</v>
      </c>
      <c r="I190" s="224"/>
      <c r="J190" s="225">
        <f>ROUND(I190*H190,2)</f>
        <v>0</v>
      </c>
      <c r="K190" s="221" t="s">
        <v>19</v>
      </c>
      <c r="L190" s="226"/>
      <c r="M190" s="227" t="s">
        <v>19</v>
      </c>
      <c r="N190" s="228" t="s">
        <v>45</v>
      </c>
      <c r="O190" s="81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2" t="s">
        <v>443</v>
      </c>
      <c r="AT190" s="212" t="s">
        <v>232</v>
      </c>
      <c r="AU190" s="212" t="s">
        <v>181</v>
      </c>
      <c r="AY190" s="14" t="s">
        <v>164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4" t="s">
        <v>82</v>
      </c>
      <c r="BK190" s="213">
        <f>ROUND(I190*H190,2)</f>
        <v>0</v>
      </c>
      <c r="BL190" s="14" t="s">
        <v>292</v>
      </c>
      <c r="BM190" s="212" t="s">
        <v>2582</v>
      </c>
    </row>
    <row r="191" s="2" customFormat="1" ht="16.5" customHeight="1">
      <c r="A191" s="35"/>
      <c r="B191" s="36"/>
      <c r="C191" s="219" t="s">
        <v>1872</v>
      </c>
      <c r="D191" s="219" t="s">
        <v>232</v>
      </c>
      <c r="E191" s="220" t="s">
        <v>2583</v>
      </c>
      <c r="F191" s="221" t="s">
        <v>2447</v>
      </c>
      <c r="G191" s="222" t="s">
        <v>219</v>
      </c>
      <c r="H191" s="223">
        <v>30</v>
      </c>
      <c r="I191" s="224"/>
      <c r="J191" s="225">
        <f>ROUND(I191*H191,2)</f>
        <v>0</v>
      </c>
      <c r="K191" s="221" t="s">
        <v>19</v>
      </c>
      <c r="L191" s="226"/>
      <c r="M191" s="227" t="s">
        <v>19</v>
      </c>
      <c r="N191" s="228" t="s">
        <v>45</v>
      </c>
      <c r="O191" s="81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2" t="s">
        <v>443</v>
      </c>
      <c r="AT191" s="212" t="s">
        <v>232</v>
      </c>
      <c r="AU191" s="212" t="s">
        <v>181</v>
      </c>
      <c r="AY191" s="14" t="s">
        <v>164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4" t="s">
        <v>82</v>
      </c>
      <c r="BK191" s="213">
        <f>ROUND(I191*H191,2)</f>
        <v>0</v>
      </c>
      <c r="BL191" s="14" t="s">
        <v>292</v>
      </c>
      <c r="BM191" s="212" t="s">
        <v>2584</v>
      </c>
    </row>
    <row r="192" s="2" customFormat="1" ht="16.5" customHeight="1">
      <c r="A192" s="35"/>
      <c r="B192" s="36"/>
      <c r="C192" s="219" t="s">
        <v>1874</v>
      </c>
      <c r="D192" s="219" t="s">
        <v>232</v>
      </c>
      <c r="E192" s="220" t="s">
        <v>2585</v>
      </c>
      <c r="F192" s="221" t="s">
        <v>2450</v>
      </c>
      <c r="G192" s="222" t="s">
        <v>219</v>
      </c>
      <c r="H192" s="223">
        <v>1790</v>
      </c>
      <c r="I192" s="224"/>
      <c r="J192" s="225">
        <f>ROUND(I192*H192,2)</f>
        <v>0</v>
      </c>
      <c r="K192" s="221" t="s">
        <v>19</v>
      </c>
      <c r="L192" s="226"/>
      <c r="M192" s="227" t="s">
        <v>19</v>
      </c>
      <c r="N192" s="228" t="s">
        <v>45</v>
      </c>
      <c r="O192" s="81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2" t="s">
        <v>443</v>
      </c>
      <c r="AT192" s="212" t="s">
        <v>232</v>
      </c>
      <c r="AU192" s="212" t="s">
        <v>181</v>
      </c>
      <c r="AY192" s="14" t="s">
        <v>164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4" t="s">
        <v>82</v>
      </c>
      <c r="BK192" s="213">
        <f>ROUND(I192*H192,2)</f>
        <v>0</v>
      </c>
      <c r="BL192" s="14" t="s">
        <v>292</v>
      </c>
      <c r="BM192" s="212" t="s">
        <v>2586</v>
      </c>
    </row>
    <row r="193" s="2" customFormat="1" ht="16.5" customHeight="1">
      <c r="A193" s="35"/>
      <c r="B193" s="36"/>
      <c r="C193" s="219" t="s">
        <v>1879</v>
      </c>
      <c r="D193" s="219" t="s">
        <v>232</v>
      </c>
      <c r="E193" s="220" t="s">
        <v>2587</v>
      </c>
      <c r="F193" s="221" t="s">
        <v>2453</v>
      </c>
      <c r="G193" s="222" t="s">
        <v>219</v>
      </c>
      <c r="H193" s="223">
        <v>640</v>
      </c>
      <c r="I193" s="224"/>
      <c r="J193" s="225">
        <f>ROUND(I193*H193,2)</f>
        <v>0</v>
      </c>
      <c r="K193" s="221" t="s">
        <v>19</v>
      </c>
      <c r="L193" s="226"/>
      <c r="M193" s="227" t="s">
        <v>19</v>
      </c>
      <c r="N193" s="228" t="s">
        <v>45</v>
      </c>
      <c r="O193" s="81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2" t="s">
        <v>443</v>
      </c>
      <c r="AT193" s="212" t="s">
        <v>232</v>
      </c>
      <c r="AU193" s="212" t="s">
        <v>181</v>
      </c>
      <c r="AY193" s="14" t="s">
        <v>164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4" t="s">
        <v>82</v>
      </c>
      <c r="BK193" s="213">
        <f>ROUND(I193*H193,2)</f>
        <v>0</v>
      </c>
      <c r="BL193" s="14" t="s">
        <v>292</v>
      </c>
      <c r="BM193" s="212" t="s">
        <v>2588</v>
      </c>
    </row>
    <row r="194" s="2" customFormat="1" ht="16.5" customHeight="1">
      <c r="A194" s="35"/>
      <c r="B194" s="36"/>
      <c r="C194" s="219" t="s">
        <v>1451</v>
      </c>
      <c r="D194" s="219" t="s">
        <v>232</v>
      </c>
      <c r="E194" s="220" t="s">
        <v>2589</v>
      </c>
      <c r="F194" s="221" t="s">
        <v>2456</v>
      </c>
      <c r="G194" s="222" t="s">
        <v>219</v>
      </c>
      <c r="H194" s="223">
        <v>60</v>
      </c>
      <c r="I194" s="224"/>
      <c r="J194" s="225">
        <f>ROUND(I194*H194,2)</f>
        <v>0</v>
      </c>
      <c r="K194" s="221" t="s">
        <v>19</v>
      </c>
      <c r="L194" s="226"/>
      <c r="M194" s="227" t="s">
        <v>19</v>
      </c>
      <c r="N194" s="228" t="s">
        <v>45</v>
      </c>
      <c r="O194" s="81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2" t="s">
        <v>443</v>
      </c>
      <c r="AT194" s="212" t="s">
        <v>232</v>
      </c>
      <c r="AU194" s="212" t="s">
        <v>181</v>
      </c>
      <c r="AY194" s="14" t="s">
        <v>164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4" t="s">
        <v>82</v>
      </c>
      <c r="BK194" s="213">
        <f>ROUND(I194*H194,2)</f>
        <v>0</v>
      </c>
      <c r="BL194" s="14" t="s">
        <v>292</v>
      </c>
      <c r="BM194" s="212" t="s">
        <v>2590</v>
      </c>
    </row>
    <row r="195" s="2" customFormat="1" ht="16.5" customHeight="1">
      <c r="A195" s="35"/>
      <c r="B195" s="36"/>
      <c r="C195" s="219" t="s">
        <v>614</v>
      </c>
      <c r="D195" s="219" t="s">
        <v>232</v>
      </c>
      <c r="E195" s="220" t="s">
        <v>2591</v>
      </c>
      <c r="F195" s="221" t="s">
        <v>2459</v>
      </c>
      <c r="G195" s="222" t="s">
        <v>219</v>
      </c>
      <c r="H195" s="223">
        <v>65</v>
      </c>
      <c r="I195" s="224"/>
      <c r="J195" s="225">
        <f>ROUND(I195*H195,2)</f>
        <v>0</v>
      </c>
      <c r="K195" s="221" t="s">
        <v>19</v>
      </c>
      <c r="L195" s="226"/>
      <c r="M195" s="227" t="s">
        <v>19</v>
      </c>
      <c r="N195" s="228" t="s">
        <v>45</v>
      </c>
      <c r="O195" s="81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2" t="s">
        <v>443</v>
      </c>
      <c r="AT195" s="212" t="s">
        <v>232</v>
      </c>
      <c r="AU195" s="212" t="s">
        <v>181</v>
      </c>
      <c r="AY195" s="14" t="s">
        <v>164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4" t="s">
        <v>82</v>
      </c>
      <c r="BK195" s="213">
        <f>ROUND(I195*H195,2)</f>
        <v>0</v>
      </c>
      <c r="BL195" s="14" t="s">
        <v>292</v>
      </c>
      <c r="BM195" s="212" t="s">
        <v>2592</v>
      </c>
    </row>
    <row r="196" s="2" customFormat="1" ht="16.5" customHeight="1">
      <c r="A196" s="35"/>
      <c r="B196" s="36"/>
      <c r="C196" s="219" t="s">
        <v>973</v>
      </c>
      <c r="D196" s="219" t="s">
        <v>232</v>
      </c>
      <c r="E196" s="220" t="s">
        <v>2593</v>
      </c>
      <c r="F196" s="221" t="s">
        <v>2462</v>
      </c>
      <c r="G196" s="222" t="s">
        <v>219</v>
      </c>
      <c r="H196" s="223">
        <v>210</v>
      </c>
      <c r="I196" s="224"/>
      <c r="J196" s="225">
        <f>ROUND(I196*H196,2)</f>
        <v>0</v>
      </c>
      <c r="K196" s="221" t="s">
        <v>19</v>
      </c>
      <c r="L196" s="226"/>
      <c r="M196" s="227" t="s">
        <v>19</v>
      </c>
      <c r="N196" s="228" t="s">
        <v>45</v>
      </c>
      <c r="O196" s="81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2" t="s">
        <v>443</v>
      </c>
      <c r="AT196" s="212" t="s">
        <v>232</v>
      </c>
      <c r="AU196" s="212" t="s">
        <v>181</v>
      </c>
      <c r="AY196" s="14" t="s">
        <v>164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4" t="s">
        <v>82</v>
      </c>
      <c r="BK196" s="213">
        <f>ROUND(I196*H196,2)</f>
        <v>0</v>
      </c>
      <c r="BL196" s="14" t="s">
        <v>292</v>
      </c>
      <c r="BM196" s="212" t="s">
        <v>2594</v>
      </c>
    </row>
    <row r="197" s="2" customFormat="1" ht="16.5" customHeight="1">
      <c r="A197" s="35"/>
      <c r="B197" s="36"/>
      <c r="C197" s="219" t="s">
        <v>1894</v>
      </c>
      <c r="D197" s="219" t="s">
        <v>232</v>
      </c>
      <c r="E197" s="220" t="s">
        <v>2595</v>
      </c>
      <c r="F197" s="221" t="s">
        <v>2465</v>
      </c>
      <c r="G197" s="222" t="s">
        <v>219</v>
      </c>
      <c r="H197" s="223">
        <v>50</v>
      </c>
      <c r="I197" s="224"/>
      <c r="J197" s="225">
        <f>ROUND(I197*H197,2)</f>
        <v>0</v>
      </c>
      <c r="K197" s="221" t="s">
        <v>19</v>
      </c>
      <c r="L197" s="226"/>
      <c r="M197" s="227" t="s">
        <v>19</v>
      </c>
      <c r="N197" s="228" t="s">
        <v>45</v>
      </c>
      <c r="O197" s="81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2" t="s">
        <v>443</v>
      </c>
      <c r="AT197" s="212" t="s">
        <v>232</v>
      </c>
      <c r="AU197" s="212" t="s">
        <v>181</v>
      </c>
      <c r="AY197" s="14" t="s">
        <v>164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4" t="s">
        <v>82</v>
      </c>
      <c r="BK197" s="213">
        <f>ROUND(I197*H197,2)</f>
        <v>0</v>
      </c>
      <c r="BL197" s="14" t="s">
        <v>292</v>
      </c>
      <c r="BM197" s="212" t="s">
        <v>2596</v>
      </c>
    </row>
    <row r="198" s="2" customFormat="1" ht="16.5" customHeight="1">
      <c r="A198" s="35"/>
      <c r="B198" s="36"/>
      <c r="C198" s="219" t="s">
        <v>1733</v>
      </c>
      <c r="D198" s="219" t="s">
        <v>232</v>
      </c>
      <c r="E198" s="220" t="s">
        <v>2597</v>
      </c>
      <c r="F198" s="221" t="s">
        <v>2468</v>
      </c>
      <c r="G198" s="222" t="s">
        <v>219</v>
      </c>
      <c r="H198" s="223">
        <v>30</v>
      </c>
      <c r="I198" s="224"/>
      <c r="J198" s="225">
        <f>ROUND(I198*H198,2)</f>
        <v>0</v>
      </c>
      <c r="K198" s="221" t="s">
        <v>19</v>
      </c>
      <c r="L198" s="226"/>
      <c r="M198" s="227" t="s">
        <v>19</v>
      </c>
      <c r="N198" s="228" t="s">
        <v>45</v>
      </c>
      <c r="O198" s="81"/>
      <c r="P198" s="210">
        <f>O198*H198</f>
        <v>0</v>
      </c>
      <c r="Q198" s="210">
        <v>0</v>
      </c>
      <c r="R198" s="210">
        <f>Q198*H198</f>
        <v>0</v>
      </c>
      <c r="S198" s="210">
        <v>0</v>
      </c>
      <c r="T198" s="21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2" t="s">
        <v>443</v>
      </c>
      <c r="AT198" s="212" t="s">
        <v>232</v>
      </c>
      <c r="AU198" s="212" t="s">
        <v>181</v>
      </c>
      <c r="AY198" s="14" t="s">
        <v>164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4" t="s">
        <v>82</v>
      </c>
      <c r="BK198" s="213">
        <f>ROUND(I198*H198,2)</f>
        <v>0</v>
      </c>
      <c r="BL198" s="14" t="s">
        <v>292</v>
      </c>
      <c r="BM198" s="212" t="s">
        <v>2598</v>
      </c>
    </row>
    <row r="199" s="2" customFormat="1" ht="16.5" customHeight="1">
      <c r="A199" s="35"/>
      <c r="B199" s="36"/>
      <c r="C199" s="219" t="s">
        <v>1901</v>
      </c>
      <c r="D199" s="219" t="s">
        <v>232</v>
      </c>
      <c r="E199" s="220" t="s">
        <v>2599</v>
      </c>
      <c r="F199" s="221" t="s">
        <v>2471</v>
      </c>
      <c r="G199" s="222" t="s">
        <v>219</v>
      </c>
      <c r="H199" s="223">
        <v>45</v>
      </c>
      <c r="I199" s="224"/>
      <c r="J199" s="225">
        <f>ROUND(I199*H199,2)</f>
        <v>0</v>
      </c>
      <c r="K199" s="221" t="s">
        <v>19</v>
      </c>
      <c r="L199" s="226"/>
      <c r="M199" s="227" t="s">
        <v>19</v>
      </c>
      <c r="N199" s="228" t="s">
        <v>45</v>
      </c>
      <c r="O199" s="81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2" t="s">
        <v>443</v>
      </c>
      <c r="AT199" s="212" t="s">
        <v>232</v>
      </c>
      <c r="AU199" s="212" t="s">
        <v>181</v>
      </c>
      <c r="AY199" s="14" t="s">
        <v>164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4" t="s">
        <v>82</v>
      </c>
      <c r="BK199" s="213">
        <f>ROUND(I199*H199,2)</f>
        <v>0</v>
      </c>
      <c r="BL199" s="14" t="s">
        <v>292</v>
      </c>
      <c r="BM199" s="212" t="s">
        <v>2600</v>
      </c>
    </row>
    <row r="200" s="2" customFormat="1" ht="16.5" customHeight="1">
      <c r="A200" s="35"/>
      <c r="B200" s="36"/>
      <c r="C200" s="219" t="s">
        <v>448</v>
      </c>
      <c r="D200" s="219" t="s">
        <v>232</v>
      </c>
      <c r="E200" s="220" t="s">
        <v>2601</v>
      </c>
      <c r="F200" s="221" t="s">
        <v>2474</v>
      </c>
      <c r="G200" s="222" t="s">
        <v>219</v>
      </c>
      <c r="H200" s="223">
        <v>70</v>
      </c>
      <c r="I200" s="224"/>
      <c r="J200" s="225">
        <f>ROUND(I200*H200,2)</f>
        <v>0</v>
      </c>
      <c r="K200" s="221" t="s">
        <v>19</v>
      </c>
      <c r="L200" s="226"/>
      <c r="M200" s="227" t="s">
        <v>19</v>
      </c>
      <c r="N200" s="228" t="s">
        <v>45</v>
      </c>
      <c r="O200" s="81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2" t="s">
        <v>443</v>
      </c>
      <c r="AT200" s="212" t="s">
        <v>232</v>
      </c>
      <c r="AU200" s="212" t="s">
        <v>181</v>
      </c>
      <c r="AY200" s="14" t="s">
        <v>164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4" t="s">
        <v>82</v>
      </c>
      <c r="BK200" s="213">
        <f>ROUND(I200*H200,2)</f>
        <v>0</v>
      </c>
      <c r="BL200" s="14" t="s">
        <v>292</v>
      </c>
      <c r="BM200" s="212" t="s">
        <v>2602</v>
      </c>
    </row>
    <row r="201" s="2" customFormat="1" ht="16.5" customHeight="1">
      <c r="A201" s="35"/>
      <c r="B201" s="36"/>
      <c r="C201" s="219" t="s">
        <v>1908</v>
      </c>
      <c r="D201" s="219" t="s">
        <v>232</v>
      </c>
      <c r="E201" s="220" t="s">
        <v>2603</v>
      </c>
      <c r="F201" s="221" t="s">
        <v>2477</v>
      </c>
      <c r="G201" s="222" t="s">
        <v>219</v>
      </c>
      <c r="H201" s="223">
        <v>140</v>
      </c>
      <c r="I201" s="224"/>
      <c r="J201" s="225">
        <f>ROUND(I201*H201,2)</f>
        <v>0</v>
      </c>
      <c r="K201" s="221" t="s">
        <v>19</v>
      </c>
      <c r="L201" s="226"/>
      <c r="M201" s="227" t="s">
        <v>19</v>
      </c>
      <c r="N201" s="228" t="s">
        <v>45</v>
      </c>
      <c r="O201" s="81"/>
      <c r="P201" s="210">
        <f>O201*H201</f>
        <v>0</v>
      </c>
      <c r="Q201" s="210">
        <v>0</v>
      </c>
      <c r="R201" s="210">
        <f>Q201*H201</f>
        <v>0</v>
      </c>
      <c r="S201" s="210">
        <v>0</v>
      </c>
      <c r="T201" s="21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2" t="s">
        <v>443</v>
      </c>
      <c r="AT201" s="212" t="s">
        <v>232</v>
      </c>
      <c r="AU201" s="212" t="s">
        <v>181</v>
      </c>
      <c r="AY201" s="14" t="s">
        <v>164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4" t="s">
        <v>82</v>
      </c>
      <c r="BK201" s="213">
        <f>ROUND(I201*H201,2)</f>
        <v>0</v>
      </c>
      <c r="BL201" s="14" t="s">
        <v>292</v>
      </c>
      <c r="BM201" s="212" t="s">
        <v>2604</v>
      </c>
    </row>
    <row r="202" s="2" customFormat="1" ht="16.5" customHeight="1">
      <c r="A202" s="35"/>
      <c r="B202" s="36"/>
      <c r="C202" s="219" t="s">
        <v>1912</v>
      </c>
      <c r="D202" s="219" t="s">
        <v>232</v>
      </c>
      <c r="E202" s="220" t="s">
        <v>2605</v>
      </c>
      <c r="F202" s="221" t="s">
        <v>2606</v>
      </c>
      <c r="G202" s="222" t="s">
        <v>219</v>
      </c>
      <c r="H202" s="223">
        <v>270</v>
      </c>
      <c r="I202" s="224"/>
      <c r="J202" s="225">
        <f>ROUND(I202*H202,2)</f>
        <v>0</v>
      </c>
      <c r="K202" s="221" t="s">
        <v>19</v>
      </c>
      <c r="L202" s="226"/>
      <c r="M202" s="227" t="s">
        <v>19</v>
      </c>
      <c r="N202" s="228" t="s">
        <v>45</v>
      </c>
      <c r="O202" s="81"/>
      <c r="P202" s="210">
        <f>O202*H202</f>
        <v>0</v>
      </c>
      <c r="Q202" s="210">
        <v>0</v>
      </c>
      <c r="R202" s="210">
        <f>Q202*H202</f>
        <v>0</v>
      </c>
      <c r="S202" s="210">
        <v>0</v>
      </c>
      <c r="T202" s="21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2" t="s">
        <v>443</v>
      </c>
      <c r="AT202" s="212" t="s">
        <v>232</v>
      </c>
      <c r="AU202" s="212" t="s">
        <v>181</v>
      </c>
      <c r="AY202" s="14" t="s">
        <v>164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4" t="s">
        <v>82</v>
      </c>
      <c r="BK202" s="213">
        <f>ROUND(I202*H202,2)</f>
        <v>0</v>
      </c>
      <c r="BL202" s="14" t="s">
        <v>292</v>
      </c>
      <c r="BM202" s="212" t="s">
        <v>2607</v>
      </c>
    </row>
    <row r="203" s="2" customFormat="1" ht="16.5" customHeight="1">
      <c r="A203" s="35"/>
      <c r="B203" s="36"/>
      <c r="C203" s="219" t="s">
        <v>1916</v>
      </c>
      <c r="D203" s="219" t="s">
        <v>232</v>
      </c>
      <c r="E203" s="220" t="s">
        <v>2608</v>
      </c>
      <c r="F203" s="221" t="s">
        <v>2483</v>
      </c>
      <c r="G203" s="222" t="s">
        <v>219</v>
      </c>
      <c r="H203" s="223">
        <v>15</v>
      </c>
      <c r="I203" s="224"/>
      <c r="J203" s="225">
        <f>ROUND(I203*H203,2)</f>
        <v>0</v>
      </c>
      <c r="K203" s="221" t="s">
        <v>19</v>
      </c>
      <c r="L203" s="226"/>
      <c r="M203" s="227" t="s">
        <v>19</v>
      </c>
      <c r="N203" s="228" t="s">
        <v>45</v>
      </c>
      <c r="O203" s="81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2" t="s">
        <v>443</v>
      </c>
      <c r="AT203" s="212" t="s">
        <v>232</v>
      </c>
      <c r="AU203" s="212" t="s">
        <v>181</v>
      </c>
      <c r="AY203" s="14" t="s">
        <v>164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4" t="s">
        <v>82</v>
      </c>
      <c r="BK203" s="213">
        <f>ROUND(I203*H203,2)</f>
        <v>0</v>
      </c>
      <c r="BL203" s="14" t="s">
        <v>292</v>
      </c>
      <c r="BM203" s="212" t="s">
        <v>2609</v>
      </c>
    </row>
    <row r="204" s="12" customFormat="1" ht="20.88" customHeight="1">
      <c r="A204" s="12"/>
      <c r="B204" s="185"/>
      <c r="C204" s="186"/>
      <c r="D204" s="187" t="s">
        <v>73</v>
      </c>
      <c r="E204" s="199" t="s">
        <v>2610</v>
      </c>
      <c r="F204" s="199" t="s">
        <v>2611</v>
      </c>
      <c r="G204" s="186"/>
      <c r="H204" s="186"/>
      <c r="I204" s="189"/>
      <c r="J204" s="200">
        <f>BK204</f>
        <v>0</v>
      </c>
      <c r="K204" s="186"/>
      <c r="L204" s="191"/>
      <c r="M204" s="192"/>
      <c r="N204" s="193"/>
      <c r="O204" s="193"/>
      <c r="P204" s="194">
        <f>SUM(P205:P210)</f>
        <v>0</v>
      </c>
      <c r="Q204" s="193"/>
      <c r="R204" s="194">
        <f>SUM(R205:R210)</f>
        <v>0</v>
      </c>
      <c r="S204" s="193"/>
      <c r="T204" s="195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6" t="s">
        <v>82</v>
      </c>
      <c r="AT204" s="197" t="s">
        <v>73</v>
      </c>
      <c r="AU204" s="197" t="s">
        <v>84</v>
      </c>
      <c r="AY204" s="196" t="s">
        <v>164</v>
      </c>
      <c r="BK204" s="198">
        <f>SUM(BK205:BK210)</f>
        <v>0</v>
      </c>
    </row>
    <row r="205" s="2" customFormat="1" ht="16.5" customHeight="1">
      <c r="A205" s="35"/>
      <c r="B205" s="36"/>
      <c r="C205" s="219" t="s">
        <v>1920</v>
      </c>
      <c r="D205" s="219" t="s">
        <v>232</v>
      </c>
      <c r="E205" s="220" t="s">
        <v>2612</v>
      </c>
      <c r="F205" s="221" t="s">
        <v>2613</v>
      </c>
      <c r="G205" s="222" t="s">
        <v>780</v>
      </c>
      <c r="H205" s="223">
        <v>34</v>
      </c>
      <c r="I205" s="224"/>
      <c r="J205" s="225">
        <f>ROUND(I205*H205,2)</f>
        <v>0</v>
      </c>
      <c r="K205" s="221" t="s">
        <v>19</v>
      </c>
      <c r="L205" s="226"/>
      <c r="M205" s="227" t="s">
        <v>19</v>
      </c>
      <c r="N205" s="228" t="s">
        <v>45</v>
      </c>
      <c r="O205" s="81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2" t="s">
        <v>443</v>
      </c>
      <c r="AT205" s="212" t="s">
        <v>232</v>
      </c>
      <c r="AU205" s="212" t="s">
        <v>181</v>
      </c>
      <c r="AY205" s="14" t="s">
        <v>164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4" t="s">
        <v>82</v>
      </c>
      <c r="BK205" s="213">
        <f>ROUND(I205*H205,2)</f>
        <v>0</v>
      </c>
      <c r="BL205" s="14" t="s">
        <v>292</v>
      </c>
      <c r="BM205" s="212" t="s">
        <v>2614</v>
      </c>
    </row>
    <row r="206" s="2" customFormat="1" ht="16.5" customHeight="1">
      <c r="A206" s="35"/>
      <c r="B206" s="36"/>
      <c r="C206" s="219" t="s">
        <v>1924</v>
      </c>
      <c r="D206" s="219" t="s">
        <v>232</v>
      </c>
      <c r="E206" s="220" t="s">
        <v>2615</v>
      </c>
      <c r="F206" s="221" t="s">
        <v>2616</v>
      </c>
      <c r="G206" s="222" t="s">
        <v>780</v>
      </c>
      <c r="H206" s="223">
        <v>2</v>
      </c>
      <c r="I206" s="224"/>
      <c r="J206" s="225">
        <f>ROUND(I206*H206,2)</f>
        <v>0</v>
      </c>
      <c r="K206" s="221" t="s">
        <v>19</v>
      </c>
      <c r="L206" s="226"/>
      <c r="M206" s="227" t="s">
        <v>19</v>
      </c>
      <c r="N206" s="228" t="s">
        <v>45</v>
      </c>
      <c r="O206" s="81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2" t="s">
        <v>443</v>
      </c>
      <c r="AT206" s="212" t="s">
        <v>232</v>
      </c>
      <c r="AU206" s="212" t="s">
        <v>181</v>
      </c>
      <c r="AY206" s="14" t="s">
        <v>164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4" t="s">
        <v>82</v>
      </c>
      <c r="BK206" s="213">
        <f>ROUND(I206*H206,2)</f>
        <v>0</v>
      </c>
      <c r="BL206" s="14" t="s">
        <v>292</v>
      </c>
      <c r="BM206" s="212" t="s">
        <v>2617</v>
      </c>
    </row>
    <row r="207" s="2" customFormat="1" ht="16.5" customHeight="1">
      <c r="A207" s="35"/>
      <c r="B207" s="36"/>
      <c r="C207" s="219" t="s">
        <v>1928</v>
      </c>
      <c r="D207" s="219" t="s">
        <v>232</v>
      </c>
      <c r="E207" s="220" t="s">
        <v>2618</v>
      </c>
      <c r="F207" s="221" t="s">
        <v>2619</v>
      </c>
      <c r="G207" s="222" t="s">
        <v>780</v>
      </c>
      <c r="H207" s="223">
        <v>24</v>
      </c>
      <c r="I207" s="224"/>
      <c r="J207" s="225">
        <f>ROUND(I207*H207,2)</f>
        <v>0</v>
      </c>
      <c r="K207" s="221" t="s">
        <v>19</v>
      </c>
      <c r="L207" s="226"/>
      <c r="M207" s="227" t="s">
        <v>19</v>
      </c>
      <c r="N207" s="228" t="s">
        <v>45</v>
      </c>
      <c r="O207" s="81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2" t="s">
        <v>443</v>
      </c>
      <c r="AT207" s="212" t="s">
        <v>232</v>
      </c>
      <c r="AU207" s="212" t="s">
        <v>181</v>
      </c>
      <c r="AY207" s="14" t="s">
        <v>164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4" t="s">
        <v>82</v>
      </c>
      <c r="BK207" s="213">
        <f>ROUND(I207*H207,2)</f>
        <v>0</v>
      </c>
      <c r="BL207" s="14" t="s">
        <v>292</v>
      </c>
      <c r="BM207" s="212" t="s">
        <v>2620</v>
      </c>
    </row>
    <row r="208" s="2" customFormat="1" ht="16.5" customHeight="1">
      <c r="A208" s="35"/>
      <c r="B208" s="36"/>
      <c r="C208" s="219" t="s">
        <v>1932</v>
      </c>
      <c r="D208" s="219" t="s">
        <v>232</v>
      </c>
      <c r="E208" s="220" t="s">
        <v>2621</v>
      </c>
      <c r="F208" s="221" t="s">
        <v>2622</v>
      </c>
      <c r="G208" s="222" t="s">
        <v>780</v>
      </c>
      <c r="H208" s="223">
        <v>0</v>
      </c>
      <c r="I208" s="224"/>
      <c r="J208" s="225">
        <f>ROUND(I208*H208,2)</f>
        <v>0</v>
      </c>
      <c r="K208" s="221" t="s">
        <v>19</v>
      </c>
      <c r="L208" s="226"/>
      <c r="M208" s="227" t="s">
        <v>19</v>
      </c>
      <c r="N208" s="228" t="s">
        <v>45</v>
      </c>
      <c r="O208" s="81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2" t="s">
        <v>443</v>
      </c>
      <c r="AT208" s="212" t="s">
        <v>232</v>
      </c>
      <c r="AU208" s="212" t="s">
        <v>181</v>
      </c>
      <c r="AY208" s="14" t="s">
        <v>164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4" t="s">
        <v>82</v>
      </c>
      <c r="BK208" s="213">
        <f>ROUND(I208*H208,2)</f>
        <v>0</v>
      </c>
      <c r="BL208" s="14" t="s">
        <v>292</v>
      </c>
      <c r="BM208" s="212" t="s">
        <v>2623</v>
      </c>
    </row>
    <row r="209" s="2" customFormat="1" ht="16.5" customHeight="1">
      <c r="A209" s="35"/>
      <c r="B209" s="36"/>
      <c r="C209" s="219" t="s">
        <v>1936</v>
      </c>
      <c r="D209" s="219" t="s">
        <v>232</v>
      </c>
      <c r="E209" s="220" t="s">
        <v>2624</v>
      </c>
      <c r="F209" s="221" t="s">
        <v>2500</v>
      </c>
      <c r="G209" s="222" t="s">
        <v>780</v>
      </c>
      <c r="H209" s="223">
        <v>1</v>
      </c>
      <c r="I209" s="224"/>
      <c r="J209" s="225">
        <f>ROUND(I209*H209,2)</f>
        <v>0</v>
      </c>
      <c r="K209" s="221" t="s">
        <v>19</v>
      </c>
      <c r="L209" s="226"/>
      <c r="M209" s="227" t="s">
        <v>19</v>
      </c>
      <c r="N209" s="228" t="s">
        <v>45</v>
      </c>
      <c r="O209" s="81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2" t="s">
        <v>443</v>
      </c>
      <c r="AT209" s="212" t="s">
        <v>232</v>
      </c>
      <c r="AU209" s="212" t="s">
        <v>181</v>
      </c>
      <c r="AY209" s="14" t="s">
        <v>164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4" t="s">
        <v>82</v>
      </c>
      <c r="BK209" s="213">
        <f>ROUND(I209*H209,2)</f>
        <v>0</v>
      </c>
      <c r="BL209" s="14" t="s">
        <v>292</v>
      </c>
      <c r="BM209" s="212" t="s">
        <v>2625</v>
      </c>
    </row>
    <row r="210" s="2" customFormat="1" ht="16.5" customHeight="1">
      <c r="A210" s="35"/>
      <c r="B210" s="36"/>
      <c r="C210" s="219" t="s">
        <v>1940</v>
      </c>
      <c r="D210" s="219" t="s">
        <v>232</v>
      </c>
      <c r="E210" s="220" t="s">
        <v>2626</v>
      </c>
      <c r="F210" s="221" t="s">
        <v>2503</v>
      </c>
      <c r="G210" s="222" t="s">
        <v>780</v>
      </c>
      <c r="H210" s="223">
        <v>7</v>
      </c>
      <c r="I210" s="224"/>
      <c r="J210" s="225">
        <f>ROUND(I210*H210,2)</f>
        <v>0</v>
      </c>
      <c r="K210" s="221" t="s">
        <v>19</v>
      </c>
      <c r="L210" s="226"/>
      <c r="M210" s="227" t="s">
        <v>19</v>
      </c>
      <c r="N210" s="228" t="s">
        <v>45</v>
      </c>
      <c r="O210" s="81"/>
      <c r="P210" s="210">
        <f>O210*H210</f>
        <v>0</v>
      </c>
      <c r="Q210" s="210">
        <v>0</v>
      </c>
      <c r="R210" s="210">
        <f>Q210*H210</f>
        <v>0</v>
      </c>
      <c r="S210" s="210">
        <v>0</v>
      </c>
      <c r="T210" s="21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2" t="s">
        <v>443</v>
      </c>
      <c r="AT210" s="212" t="s">
        <v>232</v>
      </c>
      <c r="AU210" s="212" t="s">
        <v>181</v>
      </c>
      <c r="AY210" s="14" t="s">
        <v>164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4" t="s">
        <v>82</v>
      </c>
      <c r="BK210" s="213">
        <f>ROUND(I210*H210,2)</f>
        <v>0</v>
      </c>
      <c r="BL210" s="14" t="s">
        <v>292</v>
      </c>
      <c r="BM210" s="212" t="s">
        <v>2627</v>
      </c>
    </row>
    <row r="211" s="12" customFormat="1" ht="20.88" customHeight="1">
      <c r="A211" s="12"/>
      <c r="B211" s="185"/>
      <c r="C211" s="186"/>
      <c r="D211" s="187" t="s">
        <v>73</v>
      </c>
      <c r="E211" s="199" t="s">
        <v>2628</v>
      </c>
      <c r="F211" s="199" t="s">
        <v>2629</v>
      </c>
      <c r="G211" s="186"/>
      <c r="H211" s="186"/>
      <c r="I211" s="189"/>
      <c r="J211" s="200">
        <f>BK211</f>
        <v>0</v>
      </c>
      <c r="K211" s="186"/>
      <c r="L211" s="191"/>
      <c r="M211" s="192"/>
      <c r="N211" s="193"/>
      <c r="O211" s="193"/>
      <c r="P211" s="194">
        <f>SUM(P212:P215)</f>
        <v>0</v>
      </c>
      <c r="Q211" s="193"/>
      <c r="R211" s="194">
        <f>SUM(R212:R215)</f>
        <v>0</v>
      </c>
      <c r="S211" s="193"/>
      <c r="T211" s="195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6" t="s">
        <v>82</v>
      </c>
      <c r="AT211" s="197" t="s">
        <v>73</v>
      </c>
      <c r="AU211" s="197" t="s">
        <v>84</v>
      </c>
      <c r="AY211" s="196" t="s">
        <v>164</v>
      </c>
      <c r="BK211" s="198">
        <f>SUM(BK212:BK215)</f>
        <v>0</v>
      </c>
    </row>
    <row r="212" s="2" customFormat="1" ht="24.15" customHeight="1">
      <c r="A212" s="35"/>
      <c r="B212" s="36"/>
      <c r="C212" s="219" t="s">
        <v>1944</v>
      </c>
      <c r="D212" s="219" t="s">
        <v>232</v>
      </c>
      <c r="E212" s="220" t="s">
        <v>2630</v>
      </c>
      <c r="F212" s="221" t="s">
        <v>2508</v>
      </c>
      <c r="G212" s="222" t="s">
        <v>780</v>
      </c>
      <c r="H212" s="223">
        <v>91</v>
      </c>
      <c r="I212" s="224"/>
      <c r="J212" s="225">
        <f>ROUND(I212*H212,2)</f>
        <v>0</v>
      </c>
      <c r="K212" s="221" t="s">
        <v>19</v>
      </c>
      <c r="L212" s="226"/>
      <c r="M212" s="227" t="s">
        <v>19</v>
      </c>
      <c r="N212" s="228" t="s">
        <v>45</v>
      </c>
      <c r="O212" s="81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2" t="s">
        <v>443</v>
      </c>
      <c r="AT212" s="212" t="s">
        <v>232</v>
      </c>
      <c r="AU212" s="212" t="s">
        <v>181</v>
      </c>
      <c r="AY212" s="14" t="s">
        <v>164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4" t="s">
        <v>82</v>
      </c>
      <c r="BK212" s="213">
        <f>ROUND(I212*H212,2)</f>
        <v>0</v>
      </c>
      <c r="BL212" s="14" t="s">
        <v>292</v>
      </c>
      <c r="BM212" s="212" t="s">
        <v>2631</v>
      </c>
    </row>
    <row r="213" s="2" customFormat="1" ht="24.15" customHeight="1">
      <c r="A213" s="35"/>
      <c r="B213" s="36"/>
      <c r="C213" s="219" t="s">
        <v>1948</v>
      </c>
      <c r="D213" s="219" t="s">
        <v>232</v>
      </c>
      <c r="E213" s="220" t="s">
        <v>2632</v>
      </c>
      <c r="F213" s="221" t="s">
        <v>2511</v>
      </c>
      <c r="G213" s="222" t="s">
        <v>780</v>
      </c>
      <c r="H213" s="223">
        <v>42</v>
      </c>
      <c r="I213" s="224"/>
      <c r="J213" s="225">
        <f>ROUND(I213*H213,2)</f>
        <v>0</v>
      </c>
      <c r="K213" s="221" t="s">
        <v>19</v>
      </c>
      <c r="L213" s="226"/>
      <c r="M213" s="227" t="s">
        <v>19</v>
      </c>
      <c r="N213" s="228" t="s">
        <v>45</v>
      </c>
      <c r="O213" s="81"/>
      <c r="P213" s="210">
        <f>O213*H213</f>
        <v>0</v>
      </c>
      <c r="Q213" s="210">
        <v>0</v>
      </c>
      <c r="R213" s="210">
        <f>Q213*H213</f>
        <v>0</v>
      </c>
      <c r="S213" s="210">
        <v>0</v>
      </c>
      <c r="T213" s="21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2" t="s">
        <v>443</v>
      </c>
      <c r="AT213" s="212" t="s">
        <v>232</v>
      </c>
      <c r="AU213" s="212" t="s">
        <v>181</v>
      </c>
      <c r="AY213" s="14" t="s">
        <v>164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4" t="s">
        <v>82</v>
      </c>
      <c r="BK213" s="213">
        <f>ROUND(I213*H213,2)</f>
        <v>0</v>
      </c>
      <c r="BL213" s="14" t="s">
        <v>292</v>
      </c>
      <c r="BM213" s="212" t="s">
        <v>2633</v>
      </c>
    </row>
    <row r="214" s="2" customFormat="1" ht="24.15" customHeight="1">
      <c r="A214" s="35"/>
      <c r="B214" s="36"/>
      <c r="C214" s="219" t="s">
        <v>1562</v>
      </c>
      <c r="D214" s="219" t="s">
        <v>232</v>
      </c>
      <c r="E214" s="220" t="s">
        <v>2634</v>
      </c>
      <c r="F214" s="221" t="s">
        <v>2514</v>
      </c>
      <c r="G214" s="222" t="s">
        <v>780</v>
      </c>
      <c r="H214" s="223">
        <v>1</v>
      </c>
      <c r="I214" s="224"/>
      <c r="J214" s="225">
        <f>ROUND(I214*H214,2)</f>
        <v>0</v>
      </c>
      <c r="K214" s="221" t="s">
        <v>19</v>
      </c>
      <c r="L214" s="226"/>
      <c r="M214" s="227" t="s">
        <v>19</v>
      </c>
      <c r="N214" s="228" t="s">
        <v>45</v>
      </c>
      <c r="O214" s="81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2" t="s">
        <v>443</v>
      </c>
      <c r="AT214" s="212" t="s">
        <v>232</v>
      </c>
      <c r="AU214" s="212" t="s">
        <v>181</v>
      </c>
      <c r="AY214" s="14" t="s">
        <v>164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4" t="s">
        <v>82</v>
      </c>
      <c r="BK214" s="213">
        <f>ROUND(I214*H214,2)</f>
        <v>0</v>
      </c>
      <c r="BL214" s="14" t="s">
        <v>292</v>
      </c>
      <c r="BM214" s="212" t="s">
        <v>2635</v>
      </c>
    </row>
    <row r="215" s="2" customFormat="1" ht="24.15" customHeight="1">
      <c r="A215" s="35"/>
      <c r="B215" s="36"/>
      <c r="C215" s="219" t="s">
        <v>1955</v>
      </c>
      <c r="D215" s="219" t="s">
        <v>232</v>
      </c>
      <c r="E215" s="220" t="s">
        <v>2636</v>
      </c>
      <c r="F215" s="221" t="s">
        <v>2517</v>
      </c>
      <c r="G215" s="222" t="s">
        <v>780</v>
      </c>
      <c r="H215" s="223">
        <v>1</v>
      </c>
      <c r="I215" s="224"/>
      <c r="J215" s="225">
        <f>ROUND(I215*H215,2)</f>
        <v>0</v>
      </c>
      <c r="K215" s="221" t="s">
        <v>19</v>
      </c>
      <c r="L215" s="226"/>
      <c r="M215" s="227" t="s">
        <v>19</v>
      </c>
      <c r="N215" s="228" t="s">
        <v>45</v>
      </c>
      <c r="O215" s="81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2" t="s">
        <v>443</v>
      </c>
      <c r="AT215" s="212" t="s">
        <v>232</v>
      </c>
      <c r="AU215" s="212" t="s">
        <v>181</v>
      </c>
      <c r="AY215" s="14" t="s">
        <v>164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4" t="s">
        <v>82</v>
      </c>
      <c r="BK215" s="213">
        <f>ROUND(I215*H215,2)</f>
        <v>0</v>
      </c>
      <c r="BL215" s="14" t="s">
        <v>292</v>
      </c>
      <c r="BM215" s="212" t="s">
        <v>2637</v>
      </c>
    </row>
    <row r="216" s="12" customFormat="1" ht="20.88" customHeight="1">
      <c r="A216" s="12"/>
      <c r="B216" s="185"/>
      <c r="C216" s="186"/>
      <c r="D216" s="187" t="s">
        <v>73</v>
      </c>
      <c r="E216" s="199" t="s">
        <v>2638</v>
      </c>
      <c r="F216" s="199" t="s">
        <v>2639</v>
      </c>
      <c r="G216" s="186"/>
      <c r="H216" s="186"/>
      <c r="I216" s="189"/>
      <c r="J216" s="200">
        <f>BK216</f>
        <v>0</v>
      </c>
      <c r="K216" s="186"/>
      <c r="L216" s="191"/>
      <c r="M216" s="192"/>
      <c r="N216" s="193"/>
      <c r="O216" s="193"/>
      <c r="P216" s="194">
        <f>SUM(P217:P220)</f>
        <v>0</v>
      </c>
      <c r="Q216" s="193"/>
      <c r="R216" s="194">
        <f>SUM(R217:R220)</f>
        <v>0</v>
      </c>
      <c r="S216" s="193"/>
      <c r="T216" s="195">
        <f>SUM(T217:T220)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6" t="s">
        <v>82</v>
      </c>
      <c r="AT216" s="197" t="s">
        <v>73</v>
      </c>
      <c r="AU216" s="197" t="s">
        <v>84</v>
      </c>
      <c r="AY216" s="196" t="s">
        <v>164</v>
      </c>
      <c r="BK216" s="198">
        <f>SUM(BK217:BK220)</f>
        <v>0</v>
      </c>
    </row>
    <row r="217" s="2" customFormat="1" ht="16.5" customHeight="1">
      <c r="A217" s="35"/>
      <c r="B217" s="36"/>
      <c r="C217" s="219" t="s">
        <v>1959</v>
      </c>
      <c r="D217" s="219" t="s">
        <v>232</v>
      </c>
      <c r="E217" s="220" t="s">
        <v>2640</v>
      </c>
      <c r="F217" s="221" t="s">
        <v>2641</v>
      </c>
      <c r="G217" s="222" t="s">
        <v>780</v>
      </c>
      <c r="H217" s="223">
        <v>135</v>
      </c>
      <c r="I217" s="224"/>
      <c r="J217" s="225">
        <f>ROUND(I217*H217,2)</f>
        <v>0</v>
      </c>
      <c r="K217" s="221" t="s">
        <v>19</v>
      </c>
      <c r="L217" s="226"/>
      <c r="M217" s="227" t="s">
        <v>19</v>
      </c>
      <c r="N217" s="228" t="s">
        <v>45</v>
      </c>
      <c r="O217" s="81"/>
      <c r="P217" s="210">
        <f>O217*H217</f>
        <v>0</v>
      </c>
      <c r="Q217" s="210">
        <v>0</v>
      </c>
      <c r="R217" s="210">
        <f>Q217*H217</f>
        <v>0</v>
      </c>
      <c r="S217" s="210">
        <v>0</v>
      </c>
      <c r="T217" s="21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2" t="s">
        <v>443</v>
      </c>
      <c r="AT217" s="212" t="s">
        <v>232</v>
      </c>
      <c r="AU217" s="212" t="s">
        <v>181</v>
      </c>
      <c r="AY217" s="14" t="s">
        <v>164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4" t="s">
        <v>82</v>
      </c>
      <c r="BK217" s="213">
        <f>ROUND(I217*H217,2)</f>
        <v>0</v>
      </c>
      <c r="BL217" s="14" t="s">
        <v>292</v>
      </c>
      <c r="BM217" s="212" t="s">
        <v>2642</v>
      </c>
    </row>
    <row r="218" s="2" customFormat="1" ht="16.5" customHeight="1">
      <c r="A218" s="35"/>
      <c r="B218" s="36"/>
      <c r="C218" s="219" t="s">
        <v>1963</v>
      </c>
      <c r="D218" s="219" t="s">
        <v>232</v>
      </c>
      <c r="E218" s="220" t="s">
        <v>2643</v>
      </c>
      <c r="F218" s="221" t="s">
        <v>2525</v>
      </c>
      <c r="G218" s="222" t="s">
        <v>780</v>
      </c>
      <c r="H218" s="223">
        <v>8</v>
      </c>
      <c r="I218" s="224"/>
      <c r="J218" s="225">
        <f>ROUND(I218*H218,2)</f>
        <v>0</v>
      </c>
      <c r="K218" s="221" t="s">
        <v>19</v>
      </c>
      <c r="L218" s="226"/>
      <c r="M218" s="227" t="s">
        <v>19</v>
      </c>
      <c r="N218" s="228" t="s">
        <v>45</v>
      </c>
      <c r="O218" s="81"/>
      <c r="P218" s="210">
        <f>O218*H218</f>
        <v>0</v>
      </c>
      <c r="Q218" s="210">
        <v>0</v>
      </c>
      <c r="R218" s="210">
        <f>Q218*H218</f>
        <v>0</v>
      </c>
      <c r="S218" s="210">
        <v>0</v>
      </c>
      <c r="T218" s="21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2" t="s">
        <v>443</v>
      </c>
      <c r="AT218" s="212" t="s">
        <v>232</v>
      </c>
      <c r="AU218" s="212" t="s">
        <v>181</v>
      </c>
      <c r="AY218" s="14" t="s">
        <v>164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14" t="s">
        <v>82</v>
      </c>
      <c r="BK218" s="213">
        <f>ROUND(I218*H218,2)</f>
        <v>0</v>
      </c>
      <c r="BL218" s="14" t="s">
        <v>292</v>
      </c>
      <c r="BM218" s="212" t="s">
        <v>2644</v>
      </c>
    </row>
    <row r="219" s="2" customFormat="1" ht="16.5" customHeight="1">
      <c r="A219" s="35"/>
      <c r="B219" s="36"/>
      <c r="C219" s="219" t="s">
        <v>1967</v>
      </c>
      <c r="D219" s="219" t="s">
        <v>232</v>
      </c>
      <c r="E219" s="220" t="s">
        <v>2645</v>
      </c>
      <c r="F219" s="221" t="s">
        <v>2528</v>
      </c>
      <c r="G219" s="222" t="s">
        <v>780</v>
      </c>
      <c r="H219" s="223">
        <v>4</v>
      </c>
      <c r="I219" s="224"/>
      <c r="J219" s="225">
        <f>ROUND(I219*H219,2)</f>
        <v>0</v>
      </c>
      <c r="K219" s="221" t="s">
        <v>19</v>
      </c>
      <c r="L219" s="226"/>
      <c r="M219" s="227" t="s">
        <v>19</v>
      </c>
      <c r="N219" s="228" t="s">
        <v>45</v>
      </c>
      <c r="O219" s="81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2" t="s">
        <v>443</v>
      </c>
      <c r="AT219" s="212" t="s">
        <v>232</v>
      </c>
      <c r="AU219" s="212" t="s">
        <v>181</v>
      </c>
      <c r="AY219" s="14" t="s">
        <v>164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4" t="s">
        <v>82</v>
      </c>
      <c r="BK219" s="213">
        <f>ROUND(I219*H219,2)</f>
        <v>0</v>
      </c>
      <c r="BL219" s="14" t="s">
        <v>292</v>
      </c>
      <c r="BM219" s="212" t="s">
        <v>2646</v>
      </c>
    </row>
    <row r="220" s="2" customFormat="1" ht="16.5" customHeight="1">
      <c r="A220" s="35"/>
      <c r="B220" s="36"/>
      <c r="C220" s="219" t="s">
        <v>1971</v>
      </c>
      <c r="D220" s="219" t="s">
        <v>232</v>
      </c>
      <c r="E220" s="220" t="s">
        <v>2647</v>
      </c>
      <c r="F220" s="221" t="s">
        <v>2531</v>
      </c>
      <c r="G220" s="222" t="s">
        <v>780</v>
      </c>
      <c r="H220" s="223">
        <v>25</v>
      </c>
      <c r="I220" s="224"/>
      <c r="J220" s="225">
        <f>ROUND(I220*H220,2)</f>
        <v>0</v>
      </c>
      <c r="K220" s="221" t="s">
        <v>19</v>
      </c>
      <c r="L220" s="226"/>
      <c r="M220" s="227" t="s">
        <v>19</v>
      </c>
      <c r="N220" s="228" t="s">
        <v>45</v>
      </c>
      <c r="O220" s="81"/>
      <c r="P220" s="210">
        <f>O220*H220</f>
        <v>0</v>
      </c>
      <c r="Q220" s="210">
        <v>0</v>
      </c>
      <c r="R220" s="210">
        <f>Q220*H220</f>
        <v>0</v>
      </c>
      <c r="S220" s="210">
        <v>0</v>
      </c>
      <c r="T220" s="21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2" t="s">
        <v>443</v>
      </c>
      <c r="AT220" s="212" t="s">
        <v>232</v>
      </c>
      <c r="AU220" s="212" t="s">
        <v>181</v>
      </c>
      <c r="AY220" s="14" t="s">
        <v>164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4" t="s">
        <v>82</v>
      </c>
      <c r="BK220" s="213">
        <f>ROUND(I220*H220,2)</f>
        <v>0</v>
      </c>
      <c r="BL220" s="14" t="s">
        <v>292</v>
      </c>
      <c r="BM220" s="212" t="s">
        <v>2648</v>
      </c>
    </row>
    <row r="221" s="12" customFormat="1" ht="20.88" customHeight="1">
      <c r="A221" s="12"/>
      <c r="B221" s="185"/>
      <c r="C221" s="186"/>
      <c r="D221" s="187" t="s">
        <v>73</v>
      </c>
      <c r="E221" s="199" t="s">
        <v>2649</v>
      </c>
      <c r="F221" s="199" t="s">
        <v>2534</v>
      </c>
      <c r="G221" s="186"/>
      <c r="H221" s="186"/>
      <c r="I221" s="189"/>
      <c r="J221" s="200">
        <f>BK221</f>
        <v>0</v>
      </c>
      <c r="K221" s="186"/>
      <c r="L221" s="191"/>
      <c r="M221" s="192"/>
      <c r="N221" s="193"/>
      <c r="O221" s="193"/>
      <c r="P221" s="194">
        <f>SUM(P222:P226)</f>
        <v>0</v>
      </c>
      <c r="Q221" s="193"/>
      <c r="R221" s="194">
        <f>SUM(R222:R226)</f>
        <v>0</v>
      </c>
      <c r="S221" s="193"/>
      <c r="T221" s="195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6" t="s">
        <v>82</v>
      </c>
      <c r="AT221" s="197" t="s">
        <v>73</v>
      </c>
      <c r="AU221" s="197" t="s">
        <v>84</v>
      </c>
      <c r="AY221" s="196" t="s">
        <v>164</v>
      </c>
      <c r="BK221" s="198">
        <f>SUM(BK222:BK226)</f>
        <v>0</v>
      </c>
    </row>
    <row r="222" s="2" customFormat="1" ht="16.5" customHeight="1">
      <c r="A222" s="35"/>
      <c r="B222" s="36"/>
      <c r="C222" s="219" t="s">
        <v>1975</v>
      </c>
      <c r="D222" s="219" t="s">
        <v>232</v>
      </c>
      <c r="E222" s="220" t="s">
        <v>2650</v>
      </c>
      <c r="F222" s="221" t="s">
        <v>2536</v>
      </c>
      <c r="G222" s="222" t="s">
        <v>780</v>
      </c>
      <c r="H222" s="223">
        <v>74</v>
      </c>
      <c r="I222" s="224"/>
      <c r="J222" s="225">
        <f>ROUND(I222*H222,2)</f>
        <v>0</v>
      </c>
      <c r="K222" s="221" t="s">
        <v>19</v>
      </c>
      <c r="L222" s="226"/>
      <c r="M222" s="227" t="s">
        <v>19</v>
      </c>
      <c r="N222" s="228" t="s">
        <v>45</v>
      </c>
      <c r="O222" s="81"/>
      <c r="P222" s="210">
        <f>O222*H222</f>
        <v>0</v>
      </c>
      <c r="Q222" s="210">
        <v>0</v>
      </c>
      <c r="R222" s="210">
        <f>Q222*H222</f>
        <v>0</v>
      </c>
      <c r="S222" s="210">
        <v>0</v>
      </c>
      <c r="T222" s="21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2" t="s">
        <v>443</v>
      </c>
      <c r="AT222" s="212" t="s">
        <v>232</v>
      </c>
      <c r="AU222" s="212" t="s">
        <v>181</v>
      </c>
      <c r="AY222" s="14" t="s">
        <v>164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4" t="s">
        <v>82</v>
      </c>
      <c r="BK222" s="213">
        <f>ROUND(I222*H222,2)</f>
        <v>0</v>
      </c>
      <c r="BL222" s="14" t="s">
        <v>292</v>
      </c>
      <c r="BM222" s="212" t="s">
        <v>2651</v>
      </c>
    </row>
    <row r="223" s="2" customFormat="1" ht="16.5" customHeight="1">
      <c r="A223" s="35"/>
      <c r="B223" s="36"/>
      <c r="C223" s="219" t="s">
        <v>1979</v>
      </c>
      <c r="D223" s="219" t="s">
        <v>232</v>
      </c>
      <c r="E223" s="220" t="s">
        <v>2652</v>
      </c>
      <c r="F223" s="221" t="s">
        <v>2539</v>
      </c>
      <c r="G223" s="222" t="s">
        <v>780</v>
      </c>
      <c r="H223" s="223">
        <v>194</v>
      </c>
      <c r="I223" s="224"/>
      <c r="J223" s="225">
        <f>ROUND(I223*H223,2)</f>
        <v>0</v>
      </c>
      <c r="K223" s="221" t="s">
        <v>19</v>
      </c>
      <c r="L223" s="226"/>
      <c r="M223" s="227" t="s">
        <v>19</v>
      </c>
      <c r="N223" s="228" t="s">
        <v>45</v>
      </c>
      <c r="O223" s="81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2" t="s">
        <v>443</v>
      </c>
      <c r="AT223" s="212" t="s">
        <v>232</v>
      </c>
      <c r="AU223" s="212" t="s">
        <v>181</v>
      </c>
      <c r="AY223" s="14" t="s">
        <v>164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4" t="s">
        <v>82</v>
      </c>
      <c r="BK223" s="213">
        <f>ROUND(I223*H223,2)</f>
        <v>0</v>
      </c>
      <c r="BL223" s="14" t="s">
        <v>292</v>
      </c>
      <c r="BM223" s="212" t="s">
        <v>2653</v>
      </c>
    </row>
    <row r="224" s="2" customFormat="1" ht="16.5" customHeight="1">
      <c r="A224" s="35"/>
      <c r="B224" s="36"/>
      <c r="C224" s="201" t="s">
        <v>1983</v>
      </c>
      <c r="D224" s="201" t="s">
        <v>167</v>
      </c>
      <c r="E224" s="202" t="s">
        <v>2654</v>
      </c>
      <c r="F224" s="203" t="s">
        <v>2655</v>
      </c>
      <c r="G224" s="204" t="s">
        <v>780</v>
      </c>
      <c r="H224" s="205">
        <v>1</v>
      </c>
      <c r="I224" s="206"/>
      <c r="J224" s="207">
        <f>ROUND(I224*H224,2)</f>
        <v>0</v>
      </c>
      <c r="K224" s="203" t="s">
        <v>19</v>
      </c>
      <c r="L224" s="41"/>
      <c r="M224" s="208" t="s">
        <v>19</v>
      </c>
      <c r="N224" s="209" t="s">
        <v>45</v>
      </c>
      <c r="O224" s="81"/>
      <c r="P224" s="210">
        <f>O224*H224</f>
        <v>0</v>
      </c>
      <c r="Q224" s="210">
        <v>0</v>
      </c>
      <c r="R224" s="210">
        <f>Q224*H224</f>
        <v>0</v>
      </c>
      <c r="S224" s="210">
        <v>0</v>
      </c>
      <c r="T224" s="21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2" t="s">
        <v>292</v>
      </c>
      <c r="AT224" s="212" t="s">
        <v>167</v>
      </c>
      <c r="AU224" s="212" t="s">
        <v>181</v>
      </c>
      <c r="AY224" s="14" t="s">
        <v>164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14" t="s">
        <v>82</v>
      </c>
      <c r="BK224" s="213">
        <f>ROUND(I224*H224,2)</f>
        <v>0</v>
      </c>
      <c r="BL224" s="14" t="s">
        <v>292</v>
      </c>
      <c r="BM224" s="212" t="s">
        <v>2656</v>
      </c>
    </row>
    <row r="225" s="2" customFormat="1" ht="16.5" customHeight="1">
      <c r="A225" s="35"/>
      <c r="B225" s="36"/>
      <c r="C225" s="219" t="s">
        <v>1987</v>
      </c>
      <c r="D225" s="219" t="s">
        <v>232</v>
      </c>
      <c r="E225" s="220" t="s">
        <v>2657</v>
      </c>
      <c r="F225" s="221" t="s">
        <v>2545</v>
      </c>
      <c r="G225" s="222" t="s">
        <v>780</v>
      </c>
      <c r="H225" s="223">
        <v>1</v>
      </c>
      <c r="I225" s="224"/>
      <c r="J225" s="225">
        <f>ROUND(I225*H225,2)</f>
        <v>0</v>
      </c>
      <c r="K225" s="221" t="s">
        <v>19</v>
      </c>
      <c r="L225" s="226"/>
      <c r="M225" s="227" t="s">
        <v>19</v>
      </c>
      <c r="N225" s="228" t="s">
        <v>45</v>
      </c>
      <c r="O225" s="81"/>
      <c r="P225" s="210">
        <f>O225*H225</f>
        <v>0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2" t="s">
        <v>443</v>
      </c>
      <c r="AT225" s="212" t="s">
        <v>232</v>
      </c>
      <c r="AU225" s="212" t="s">
        <v>181</v>
      </c>
      <c r="AY225" s="14" t="s">
        <v>164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4" t="s">
        <v>82</v>
      </c>
      <c r="BK225" s="213">
        <f>ROUND(I225*H225,2)</f>
        <v>0</v>
      </c>
      <c r="BL225" s="14" t="s">
        <v>292</v>
      </c>
      <c r="BM225" s="212" t="s">
        <v>2658</v>
      </c>
    </row>
    <row r="226" s="2" customFormat="1" ht="16.5" customHeight="1">
      <c r="A226" s="35"/>
      <c r="B226" s="36"/>
      <c r="C226" s="219" t="s">
        <v>1991</v>
      </c>
      <c r="D226" s="219" t="s">
        <v>232</v>
      </c>
      <c r="E226" s="220" t="s">
        <v>2659</v>
      </c>
      <c r="F226" s="221" t="s">
        <v>2548</v>
      </c>
      <c r="G226" s="222" t="s">
        <v>219</v>
      </c>
      <c r="H226" s="223">
        <v>115</v>
      </c>
      <c r="I226" s="224"/>
      <c r="J226" s="225">
        <f>ROUND(I226*H226,2)</f>
        <v>0</v>
      </c>
      <c r="K226" s="221" t="s">
        <v>19</v>
      </c>
      <c r="L226" s="226"/>
      <c r="M226" s="227" t="s">
        <v>19</v>
      </c>
      <c r="N226" s="228" t="s">
        <v>45</v>
      </c>
      <c r="O226" s="81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2" t="s">
        <v>443</v>
      </c>
      <c r="AT226" s="212" t="s">
        <v>232</v>
      </c>
      <c r="AU226" s="212" t="s">
        <v>181</v>
      </c>
      <c r="AY226" s="14" t="s">
        <v>164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4" t="s">
        <v>82</v>
      </c>
      <c r="BK226" s="213">
        <f>ROUND(I226*H226,2)</f>
        <v>0</v>
      </c>
      <c r="BL226" s="14" t="s">
        <v>292</v>
      </c>
      <c r="BM226" s="212" t="s">
        <v>2660</v>
      </c>
    </row>
    <row r="227" s="12" customFormat="1" ht="20.88" customHeight="1">
      <c r="A227" s="12"/>
      <c r="B227" s="185"/>
      <c r="C227" s="186"/>
      <c r="D227" s="187" t="s">
        <v>73</v>
      </c>
      <c r="E227" s="199" t="s">
        <v>2661</v>
      </c>
      <c r="F227" s="199" t="s">
        <v>2551</v>
      </c>
      <c r="G227" s="186"/>
      <c r="H227" s="186"/>
      <c r="I227" s="189"/>
      <c r="J227" s="200">
        <f>BK227</f>
        <v>0</v>
      </c>
      <c r="K227" s="186"/>
      <c r="L227" s="191"/>
      <c r="M227" s="192"/>
      <c r="N227" s="193"/>
      <c r="O227" s="193"/>
      <c r="P227" s="194">
        <f>SUM(P228:P235)</f>
        <v>0</v>
      </c>
      <c r="Q227" s="193"/>
      <c r="R227" s="194">
        <f>SUM(R228:R235)</f>
        <v>0</v>
      </c>
      <c r="S227" s="193"/>
      <c r="T227" s="195">
        <f>SUM(T228:T235)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6" t="s">
        <v>82</v>
      </c>
      <c r="AT227" s="197" t="s">
        <v>73</v>
      </c>
      <c r="AU227" s="197" t="s">
        <v>84</v>
      </c>
      <c r="AY227" s="196" t="s">
        <v>164</v>
      </c>
      <c r="BK227" s="198">
        <f>SUM(BK228:BK235)</f>
        <v>0</v>
      </c>
    </row>
    <row r="228" s="2" customFormat="1" ht="16.5" customHeight="1">
      <c r="A228" s="35"/>
      <c r="B228" s="36"/>
      <c r="C228" s="219" t="s">
        <v>1995</v>
      </c>
      <c r="D228" s="219" t="s">
        <v>232</v>
      </c>
      <c r="E228" s="220" t="s">
        <v>2662</v>
      </c>
      <c r="F228" s="221" t="s">
        <v>2553</v>
      </c>
      <c r="G228" s="222" t="s">
        <v>780</v>
      </c>
      <c r="H228" s="223">
        <v>14</v>
      </c>
      <c r="I228" s="224"/>
      <c r="J228" s="225">
        <f>ROUND(I228*H228,2)</f>
        <v>0</v>
      </c>
      <c r="K228" s="221" t="s">
        <v>19</v>
      </c>
      <c r="L228" s="226"/>
      <c r="M228" s="227" t="s">
        <v>19</v>
      </c>
      <c r="N228" s="228" t="s">
        <v>45</v>
      </c>
      <c r="O228" s="81"/>
      <c r="P228" s="210">
        <f>O228*H228</f>
        <v>0</v>
      </c>
      <c r="Q228" s="210">
        <v>0</v>
      </c>
      <c r="R228" s="210">
        <f>Q228*H228</f>
        <v>0</v>
      </c>
      <c r="S228" s="210">
        <v>0</v>
      </c>
      <c r="T228" s="21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2" t="s">
        <v>443</v>
      </c>
      <c r="AT228" s="212" t="s">
        <v>232</v>
      </c>
      <c r="AU228" s="212" t="s">
        <v>181</v>
      </c>
      <c r="AY228" s="14" t="s">
        <v>164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14" t="s">
        <v>82</v>
      </c>
      <c r="BK228" s="213">
        <f>ROUND(I228*H228,2)</f>
        <v>0</v>
      </c>
      <c r="BL228" s="14" t="s">
        <v>292</v>
      </c>
      <c r="BM228" s="212" t="s">
        <v>2663</v>
      </c>
    </row>
    <row r="229" s="2" customFormat="1" ht="16.5" customHeight="1">
      <c r="A229" s="35"/>
      <c r="B229" s="36"/>
      <c r="C229" s="219" t="s">
        <v>1999</v>
      </c>
      <c r="D229" s="219" t="s">
        <v>232</v>
      </c>
      <c r="E229" s="220" t="s">
        <v>2664</v>
      </c>
      <c r="F229" s="221" t="s">
        <v>2556</v>
      </c>
      <c r="G229" s="222" t="s">
        <v>780</v>
      </c>
      <c r="H229" s="223">
        <v>28</v>
      </c>
      <c r="I229" s="224"/>
      <c r="J229" s="225">
        <f>ROUND(I229*H229,2)</f>
        <v>0</v>
      </c>
      <c r="K229" s="221" t="s">
        <v>19</v>
      </c>
      <c r="L229" s="226"/>
      <c r="M229" s="227" t="s">
        <v>19</v>
      </c>
      <c r="N229" s="228" t="s">
        <v>45</v>
      </c>
      <c r="O229" s="81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2" t="s">
        <v>443</v>
      </c>
      <c r="AT229" s="212" t="s">
        <v>232</v>
      </c>
      <c r="AU229" s="212" t="s">
        <v>181</v>
      </c>
      <c r="AY229" s="14" t="s">
        <v>164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4" t="s">
        <v>82</v>
      </c>
      <c r="BK229" s="213">
        <f>ROUND(I229*H229,2)</f>
        <v>0</v>
      </c>
      <c r="BL229" s="14" t="s">
        <v>292</v>
      </c>
      <c r="BM229" s="212" t="s">
        <v>2665</v>
      </c>
    </row>
    <row r="230" s="2" customFormat="1" ht="16.5" customHeight="1">
      <c r="A230" s="35"/>
      <c r="B230" s="36"/>
      <c r="C230" s="219" t="s">
        <v>2003</v>
      </c>
      <c r="D230" s="219" t="s">
        <v>232</v>
      </c>
      <c r="E230" s="220" t="s">
        <v>2666</v>
      </c>
      <c r="F230" s="221" t="s">
        <v>2559</v>
      </c>
      <c r="G230" s="222" t="s">
        <v>780</v>
      </c>
      <c r="H230" s="223">
        <v>5</v>
      </c>
      <c r="I230" s="224"/>
      <c r="J230" s="225">
        <f>ROUND(I230*H230,2)</f>
        <v>0</v>
      </c>
      <c r="K230" s="221" t="s">
        <v>19</v>
      </c>
      <c r="L230" s="226"/>
      <c r="M230" s="227" t="s">
        <v>19</v>
      </c>
      <c r="N230" s="228" t="s">
        <v>45</v>
      </c>
      <c r="O230" s="81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2" t="s">
        <v>443</v>
      </c>
      <c r="AT230" s="212" t="s">
        <v>232</v>
      </c>
      <c r="AU230" s="212" t="s">
        <v>181</v>
      </c>
      <c r="AY230" s="14" t="s">
        <v>164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4" t="s">
        <v>82</v>
      </c>
      <c r="BK230" s="213">
        <f>ROUND(I230*H230,2)</f>
        <v>0</v>
      </c>
      <c r="BL230" s="14" t="s">
        <v>292</v>
      </c>
      <c r="BM230" s="212" t="s">
        <v>2667</v>
      </c>
    </row>
    <row r="231" s="2" customFormat="1" ht="16.5" customHeight="1">
      <c r="A231" s="35"/>
      <c r="B231" s="36"/>
      <c r="C231" s="219" t="s">
        <v>2007</v>
      </c>
      <c r="D231" s="219" t="s">
        <v>232</v>
      </c>
      <c r="E231" s="220" t="s">
        <v>2668</v>
      </c>
      <c r="F231" s="221" t="s">
        <v>2562</v>
      </c>
      <c r="G231" s="222" t="s">
        <v>780</v>
      </c>
      <c r="H231" s="223">
        <v>9</v>
      </c>
      <c r="I231" s="224"/>
      <c r="J231" s="225">
        <f>ROUND(I231*H231,2)</f>
        <v>0</v>
      </c>
      <c r="K231" s="221" t="s">
        <v>19</v>
      </c>
      <c r="L231" s="226"/>
      <c r="M231" s="227" t="s">
        <v>19</v>
      </c>
      <c r="N231" s="228" t="s">
        <v>45</v>
      </c>
      <c r="O231" s="81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2" t="s">
        <v>443</v>
      </c>
      <c r="AT231" s="212" t="s">
        <v>232</v>
      </c>
      <c r="AU231" s="212" t="s">
        <v>181</v>
      </c>
      <c r="AY231" s="14" t="s">
        <v>164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4" t="s">
        <v>82</v>
      </c>
      <c r="BK231" s="213">
        <f>ROUND(I231*H231,2)</f>
        <v>0</v>
      </c>
      <c r="BL231" s="14" t="s">
        <v>292</v>
      </c>
      <c r="BM231" s="212" t="s">
        <v>2669</v>
      </c>
    </row>
    <row r="232" s="2" customFormat="1" ht="16.5" customHeight="1">
      <c r="A232" s="35"/>
      <c r="B232" s="36"/>
      <c r="C232" s="219" t="s">
        <v>2011</v>
      </c>
      <c r="D232" s="219" t="s">
        <v>232</v>
      </c>
      <c r="E232" s="220" t="s">
        <v>2670</v>
      </c>
      <c r="F232" s="221" t="s">
        <v>2565</v>
      </c>
      <c r="G232" s="222" t="s">
        <v>780</v>
      </c>
      <c r="H232" s="223">
        <v>29</v>
      </c>
      <c r="I232" s="224"/>
      <c r="J232" s="225">
        <f>ROUND(I232*H232,2)</f>
        <v>0</v>
      </c>
      <c r="K232" s="221" t="s">
        <v>19</v>
      </c>
      <c r="L232" s="226"/>
      <c r="M232" s="227" t="s">
        <v>19</v>
      </c>
      <c r="N232" s="228" t="s">
        <v>45</v>
      </c>
      <c r="O232" s="81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2" t="s">
        <v>443</v>
      </c>
      <c r="AT232" s="212" t="s">
        <v>232</v>
      </c>
      <c r="AU232" s="212" t="s">
        <v>181</v>
      </c>
      <c r="AY232" s="14" t="s">
        <v>164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4" t="s">
        <v>82</v>
      </c>
      <c r="BK232" s="213">
        <f>ROUND(I232*H232,2)</f>
        <v>0</v>
      </c>
      <c r="BL232" s="14" t="s">
        <v>292</v>
      </c>
      <c r="BM232" s="212" t="s">
        <v>2671</v>
      </c>
    </row>
    <row r="233" s="2" customFormat="1" ht="16.5" customHeight="1">
      <c r="A233" s="35"/>
      <c r="B233" s="36"/>
      <c r="C233" s="219" t="s">
        <v>2015</v>
      </c>
      <c r="D233" s="219" t="s">
        <v>232</v>
      </c>
      <c r="E233" s="220" t="s">
        <v>2672</v>
      </c>
      <c r="F233" s="221" t="s">
        <v>2568</v>
      </c>
      <c r="G233" s="222" t="s">
        <v>780</v>
      </c>
      <c r="H233" s="223">
        <v>11</v>
      </c>
      <c r="I233" s="224"/>
      <c r="J233" s="225">
        <f>ROUND(I233*H233,2)</f>
        <v>0</v>
      </c>
      <c r="K233" s="221" t="s">
        <v>19</v>
      </c>
      <c r="L233" s="226"/>
      <c r="M233" s="227" t="s">
        <v>19</v>
      </c>
      <c r="N233" s="228" t="s">
        <v>45</v>
      </c>
      <c r="O233" s="81"/>
      <c r="P233" s="210">
        <f>O233*H233</f>
        <v>0</v>
      </c>
      <c r="Q233" s="210">
        <v>0</v>
      </c>
      <c r="R233" s="210">
        <f>Q233*H233</f>
        <v>0</v>
      </c>
      <c r="S233" s="210">
        <v>0</v>
      </c>
      <c r="T233" s="211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2" t="s">
        <v>443</v>
      </c>
      <c r="AT233" s="212" t="s">
        <v>232</v>
      </c>
      <c r="AU233" s="212" t="s">
        <v>181</v>
      </c>
      <c r="AY233" s="14" t="s">
        <v>164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14" t="s">
        <v>82</v>
      </c>
      <c r="BK233" s="213">
        <f>ROUND(I233*H233,2)</f>
        <v>0</v>
      </c>
      <c r="BL233" s="14" t="s">
        <v>292</v>
      </c>
      <c r="BM233" s="212" t="s">
        <v>2673</v>
      </c>
    </row>
    <row r="234" s="2" customFormat="1" ht="16.5" customHeight="1">
      <c r="A234" s="35"/>
      <c r="B234" s="36"/>
      <c r="C234" s="219" t="s">
        <v>2019</v>
      </c>
      <c r="D234" s="219" t="s">
        <v>232</v>
      </c>
      <c r="E234" s="220" t="s">
        <v>2674</v>
      </c>
      <c r="F234" s="221" t="s">
        <v>2571</v>
      </c>
      <c r="G234" s="222" t="s">
        <v>780</v>
      </c>
      <c r="H234" s="223">
        <v>3</v>
      </c>
      <c r="I234" s="224"/>
      <c r="J234" s="225">
        <f>ROUND(I234*H234,2)</f>
        <v>0</v>
      </c>
      <c r="K234" s="221" t="s">
        <v>19</v>
      </c>
      <c r="L234" s="226"/>
      <c r="M234" s="227" t="s">
        <v>19</v>
      </c>
      <c r="N234" s="228" t="s">
        <v>45</v>
      </c>
      <c r="O234" s="81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2" t="s">
        <v>443</v>
      </c>
      <c r="AT234" s="212" t="s">
        <v>232</v>
      </c>
      <c r="AU234" s="212" t="s">
        <v>181</v>
      </c>
      <c r="AY234" s="14" t="s">
        <v>164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4" t="s">
        <v>82</v>
      </c>
      <c r="BK234" s="213">
        <f>ROUND(I234*H234,2)</f>
        <v>0</v>
      </c>
      <c r="BL234" s="14" t="s">
        <v>292</v>
      </c>
      <c r="BM234" s="212" t="s">
        <v>2675</v>
      </c>
    </row>
    <row r="235" s="2" customFormat="1" ht="16.5" customHeight="1">
      <c r="A235" s="35"/>
      <c r="B235" s="36"/>
      <c r="C235" s="219" t="s">
        <v>2023</v>
      </c>
      <c r="D235" s="219" t="s">
        <v>232</v>
      </c>
      <c r="E235" s="220" t="s">
        <v>2676</v>
      </c>
      <c r="F235" s="221" t="s">
        <v>2574</v>
      </c>
      <c r="G235" s="222" t="s">
        <v>780</v>
      </c>
      <c r="H235" s="223">
        <v>24</v>
      </c>
      <c r="I235" s="224"/>
      <c r="J235" s="225">
        <f>ROUND(I235*H235,2)</f>
        <v>0</v>
      </c>
      <c r="K235" s="221" t="s">
        <v>19</v>
      </c>
      <c r="L235" s="226"/>
      <c r="M235" s="227" t="s">
        <v>19</v>
      </c>
      <c r="N235" s="228" t="s">
        <v>45</v>
      </c>
      <c r="O235" s="81"/>
      <c r="P235" s="210">
        <f>O235*H235</f>
        <v>0</v>
      </c>
      <c r="Q235" s="210">
        <v>0</v>
      </c>
      <c r="R235" s="210">
        <f>Q235*H235</f>
        <v>0</v>
      </c>
      <c r="S235" s="210">
        <v>0</v>
      </c>
      <c r="T235" s="211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2" t="s">
        <v>443</v>
      </c>
      <c r="AT235" s="212" t="s">
        <v>232</v>
      </c>
      <c r="AU235" s="212" t="s">
        <v>181</v>
      </c>
      <c r="AY235" s="14" t="s">
        <v>164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4" t="s">
        <v>82</v>
      </c>
      <c r="BK235" s="213">
        <f>ROUND(I235*H235,2)</f>
        <v>0</v>
      </c>
      <c r="BL235" s="14" t="s">
        <v>292</v>
      </c>
      <c r="BM235" s="212" t="s">
        <v>2677</v>
      </c>
    </row>
    <row r="236" s="12" customFormat="1" ht="20.88" customHeight="1">
      <c r="A236" s="12"/>
      <c r="B236" s="185"/>
      <c r="C236" s="186"/>
      <c r="D236" s="187" t="s">
        <v>73</v>
      </c>
      <c r="E236" s="199" t="s">
        <v>2678</v>
      </c>
      <c r="F236" s="199" t="s">
        <v>2679</v>
      </c>
      <c r="G236" s="186"/>
      <c r="H236" s="186"/>
      <c r="I236" s="189"/>
      <c r="J236" s="200">
        <f>BK236</f>
        <v>0</v>
      </c>
      <c r="K236" s="186"/>
      <c r="L236" s="191"/>
      <c r="M236" s="192"/>
      <c r="N236" s="193"/>
      <c r="O236" s="193"/>
      <c r="P236" s="194">
        <f>SUM(P237:P242)</f>
        <v>0</v>
      </c>
      <c r="Q236" s="193"/>
      <c r="R236" s="194">
        <f>SUM(R237:R242)</f>
        <v>0</v>
      </c>
      <c r="S236" s="193"/>
      <c r="T236" s="195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6" t="s">
        <v>82</v>
      </c>
      <c r="AT236" s="197" t="s">
        <v>73</v>
      </c>
      <c r="AU236" s="197" t="s">
        <v>84</v>
      </c>
      <c r="AY236" s="196" t="s">
        <v>164</v>
      </c>
      <c r="BK236" s="198">
        <f>SUM(BK237:BK242)</f>
        <v>0</v>
      </c>
    </row>
    <row r="237" s="2" customFormat="1" ht="16.5" customHeight="1">
      <c r="A237" s="35"/>
      <c r="B237" s="36"/>
      <c r="C237" s="219" t="s">
        <v>2039</v>
      </c>
      <c r="D237" s="219" t="s">
        <v>232</v>
      </c>
      <c r="E237" s="220" t="s">
        <v>2680</v>
      </c>
      <c r="F237" s="221" t="s">
        <v>2681</v>
      </c>
      <c r="G237" s="222" t="s">
        <v>780</v>
      </c>
      <c r="H237" s="223">
        <v>230</v>
      </c>
      <c r="I237" s="224"/>
      <c r="J237" s="225">
        <f>ROUND(I237*H237,2)</f>
        <v>0</v>
      </c>
      <c r="K237" s="221" t="s">
        <v>19</v>
      </c>
      <c r="L237" s="226"/>
      <c r="M237" s="227" t="s">
        <v>19</v>
      </c>
      <c r="N237" s="228" t="s">
        <v>45</v>
      </c>
      <c r="O237" s="81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2" t="s">
        <v>443</v>
      </c>
      <c r="AT237" s="212" t="s">
        <v>232</v>
      </c>
      <c r="AU237" s="212" t="s">
        <v>181</v>
      </c>
      <c r="AY237" s="14" t="s">
        <v>164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4" t="s">
        <v>82</v>
      </c>
      <c r="BK237" s="213">
        <f>ROUND(I237*H237,2)</f>
        <v>0</v>
      </c>
      <c r="BL237" s="14" t="s">
        <v>292</v>
      </c>
      <c r="BM237" s="212" t="s">
        <v>2682</v>
      </c>
    </row>
    <row r="238" s="2" customFormat="1" ht="16.5" customHeight="1">
      <c r="A238" s="35"/>
      <c r="B238" s="36"/>
      <c r="C238" s="219" t="s">
        <v>2043</v>
      </c>
      <c r="D238" s="219" t="s">
        <v>232</v>
      </c>
      <c r="E238" s="220" t="s">
        <v>2683</v>
      </c>
      <c r="F238" s="221" t="s">
        <v>2684</v>
      </c>
      <c r="G238" s="222" t="s">
        <v>780</v>
      </c>
      <c r="H238" s="223">
        <v>24</v>
      </c>
      <c r="I238" s="224"/>
      <c r="J238" s="225">
        <f>ROUND(I238*H238,2)</f>
        <v>0</v>
      </c>
      <c r="K238" s="221" t="s">
        <v>19</v>
      </c>
      <c r="L238" s="226"/>
      <c r="M238" s="227" t="s">
        <v>19</v>
      </c>
      <c r="N238" s="228" t="s">
        <v>45</v>
      </c>
      <c r="O238" s="81"/>
      <c r="P238" s="210">
        <f>O238*H238</f>
        <v>0</v>
      </c>
      <c r="Q238" s="210">
        <v>0</v>
      </c>
      <c r="R238" s="210">
        <f>Q238*H238</f>
        <v>0</v>
      </c>
      <c r="S238" s="210">
        <v>0</v>
      </c>
      <c r="T238" s="211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2" t="s">
        <v>443</v>
      </c>
      <c r="AT238" s="212" t="s">
        <v>232</v>
      </c>
      <c r="AU238" s="212" t="s">
        <v>181</v>
      </c>
      <c r="AY238" s="14" t="s">
        <v>164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4" t="s">
        <v>82</v>
      </c>
      <c r="BK238" s="213">
        <f>ROUND(I238*H238,2)</f>
        <v>0</v>
      </c>
      <c r="BL238" s="14" t="s">
        <v>292</v>
      </c>
      <c r="BM238" s="212" t="s">
        <v>2685</v>
      </c>
    </row>
    <row r="239" s="2" customFormat="1" ht="16.5" customHeight="1">
      <c r="A239" s="35"/>
      <c r="B239" s="36"/>
      <c r="C239" s="219" t="s">
        <v>2047</v>
      </c>
      <c r="D239" s="219" t="s">
        <v>232</v>
      </c>
      <c r="E239" s="220" t="s">
        <v>2686</v>
      </c>
      <c r="F239" s="221" t="s">
        <v>2687</v>
      </c>
      <c r="G239" s="222" t="s">
        <v>780</v>
      </c>
      <c r="H239" s="223">
        <v>16</v>
      </c>
      <c r="I239" s="224"/>
      <c r="J239" s="225">
        <f>ROUND(I239*H239,2)</f>
        <v>0</v>
      </c>
      <c r="K239" s="221" t="s">
        <v>19</v>
      </c>
      <c r="L239" s="226"/>
      <c r="M239" s="227" t="s">
        <v>19</v>
      </c>
      <c r="N239" s="228" t="s">
        <v>45</v>
      </c>
      <c r="O239" s="81"/>
      <c r="P239" s="210">
        <f>O239*H239</f>
        <v>0</v>
      </c>
      <c r="Q239" s="210">
        <v>0</v>
      </c>
      <c r="R239" s="210">
        <f>Q239*H239</f>
        <v>0</v>
      </c>
      <c r="S239" s="210">
        <v>0</v>
      </c>
      <c r="T239" s="21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2" t="s">
        <v>443</v>
      </c>
      <c r="AT239" s="212" t="s">
        <v>232</v>
      </c>
      <c r="AU239" s="212" t="s">
        <v>181</v>
      </c>
      <c r="AY239" s="14" t="s">
        <v>164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14" t="s">
        <v>82</v>
      </c>
      <c r="BK239" s="213">
        <f>ROUND(I239*H239,2)</f>
        <v>0</v>
      </c>
      <c r="BL239" s="14" t="s">
        <v>292</v>
      </c>
      <c r="BM239" s="212" t="s">
        <v>2688</v>
      </c>
    </row>
    <row r="240" s="2" customFormat="1" ht="16.5" customHeight="1">
      <c r="A240" s="35"/>
      <c r="B240" s="36"/>
      <c r="C240" s="219" t="s">
        <v>2051</v>
      </c>
      <c r="D240" s="219" t="s">
        <v>232</v>
      </c>
      <c r="E240" s="220" t="s">
        <v>2689</v>
      </c>
      <c r="F240" s="221" t="s">
        <v>2690</v>
      </c>
      <c r="G240" s="222" t="s">
        <v>780</v>
      </c>
      <c r="H240" s="223">
        <v>16</v>
      </c>
      <c r="I240" s="224"/>
      <c r="J240" s="225">
        <f>ROUND(I240*H240,2)</f>
        <v>0</v>
      </c>
      <c r="K240" s="221" t="s">
        <v>19</v>
      </c>
      <c r="L240" s="226"/>
      <c r="M240" s="227" t="s">
        <v>19</v>
      </c>
      <c r="N240" s="228" t="s">
        <v>45</v>
      </c>
      <c r="O240" s="81"/>
      <c r="P240" s="210">
        <f>O240*H240</f>
        <v>0</v>
      </c>
      <c r="Q240" s="210">
        <v>0</v>
      </c>
      <c r="R240" s="210">
        <f>Q240*H240</f>
        <v>0</v>
      </c>
      <c r="S240" s="210">
        <v>0</v>
      </c>
      <c r="T240" s="21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2" t="s">
        <v>443</v>
      </c>
      <c r="AT240" s="212" t="s">
        <v>232</v>
      </c>
      <c r="AU240" s="212" t="s">
        <v>181</v>
      </c>
      <c r="AY240" s="14" t="s">
        <v>164</v>
      </c>
      <c r="BE240" s="213">
        <f>IF(N240="základní",J240,0)</f>
        <v>0</v>
      </c>
      <c r="BF240" s="213">
        <f>IF(N240="snížená",J240,0)</f>
        <v>0</v>
      </c>
      <c r="BG240" s="213">
        <f>IF(N240="zákl. přenesená",J240,0)</f>
        <v>0</v>
      </c>
      <c r="BH240" s="213">
        <f>IF(N240="sníž. přenesená",J240,0)</f>
        <v>0</v>
      </c>
      <c r="BI240" s="213">
        <f>IF(N240="nulová",J240,0)</f>
        <v>0</v>
      </c>
      <c r="BJ240" s="14" t="s">
        <v>82</v>
      </c>
      <c r="BK240" s="213">
        <f>ROUND(I240*H240,2)</f>
        <v>0</v>
      </c>
      <c r="BL240" s="14" t="s">
        <v>292</v>
      </c>
      <c r="BM240" s="212" t="s">
        <v>2691</v>
      </c>
    </row>
    <row r="241" s="2" customFormat="1" ht="16.5" customHeight="1">
      <c r="A241" s="35"/>
      <c r="B241" s="36"/>
      <c r="C241" s="219" t="s">
        <v>2055</v>
      </c>
      <c r="D241" s="219" t="s">
        <v>232</v>
      </c>
      <c r="E241" s="220" t="s">
        <v>2692</v>
      </c>
      <c r="F241" s="221" t="s">
        <v>2693</v>
      </c>
      <c r="G241" s="222" t="s">
        <v>780</v>
      </c>
      <c r="H241" s="223">
        <v>3</v>
      </c>
      <c r="I241" s="224"/>
      <c r="J241" s="225">
        <f>ROUND(I241*H241,2)</f>
        <v>0</v>
      </c>
      <c r="K241" s="221" t="s">
        <v>19</v>
      </c>
      <c r="L241" s="226"/>
      <c r="M241" s="227" t="s">
        <v>19</v>
      </c>
      <c r="N241" s="228" t="s">
        <v>45</v>
      </c>
      <c r="O241" s="81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2" t="s">
        <v>443</v>
      </c>
      <c r="AT241" s="212" t="s">
        <v>232</v>
      </c>
      <c r="AU241" s="212" t="s">
        <v>181</v>
      </c>
      <c r="AY241" s="14" t="s">
        <v>164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4" t="s">
        <v>82</v>
      </c>
      <c r="BK241" s="213">
        <f>ROUND(I241*H241,2)</f>
        <v>0</v>
      </c>
      <c r="BL241" s="14" t="s">
        <v>292</v>
      </c>
      <c r="BM241" s="212" t="s">
        <v>2694</v>
      </c>
    </row>
    <row r="242" s="2" customFormat="1" ht="16.5" customHeight="1">
      <c r="A242" s="35"/>
      <c r="B242" s="36"/>
      <c r="C242" s="219" t="s">
        <v>2059</v>
      </c>
      <c r="D242" s="219" t="s">
        <v>232</v>
      </c>
      <c r="E242" s="220" t="s">
        <v>2695</v>
      </c>
      <c r="F242" s="221" t="s">
        <v>2696</v>
      </c>
      <c r="G242" s="222" t="s">
        <v>2697</v>
      </c>
      <c r="H242" s="223">
        <v>40</v>
      </c>
      <c r="I242" s="224"/>
      <c r="J242" s="225">
        <f>ROUND(I242*H242,2)</f>
        <v>0</v>
      </c>
      <c r="K242" s="221" t="s">
        <v>19</v>
      </c>
      <c r="L242" s="226"/>
      <c r="M242" s="227" t="s">
        <v>19</v>
      </c>
      <c r="N242" s="228" t="s">
        <v>45</v>
      </c>
      <c r="O242" s="81"/>
      <c r="P242" s="210">
        <f>O242*H242</f>
        <v>0</v>
      </c>
      <c r="Q242" s="210">
        <v>0</v>
      </c>
      <c r="R242" s="210">
        <f>Q242*H242</f>
        <v>0</v>
      </c>
      <c r="S242" s="210">
        <v>0</v>
      </c>
      <c r="T242" s="21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2" t="s">
        <v>443</v>
      </c>
      <c r="AT242" s="212" t="s">
        <v>232</v>
      </c>
      <c r="AU242" s="212" t="s">
        <v>181</v>
      </c>
      <c r="AY242" s="14" t="s">
        <v>164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14" t="s">
        <v>82</v>
      </c>
      <c r="BK242" s="213">
        <f>ROUND(I242*H242,2)</f>
        <v>0</v>
      </c>
      <c r="BL242" s="14" t="s">
        <v>292</v>
      </c>
      <c r="BM242" s="212" t="s">
        <v>2698</v>
      </c>
    </row>
    <row r="243" s="12" customFormat="1" ht="20.88" customHeight="1">
      <c r="A243" s="12"/>
      <c r="B243" s="185"/>
      <c r="C243" s="186"/>
      <c r="D243" s="187" t="s">
        <v>73</v>
      </c>
      <c r="E243" s="199" t="s">
        <v>2699</v>
      </c>
      <c r="F243" s="199" t="s">
        <v>2700</v>
      </c>
      <c r="G243" s="186"/>
      <c r="H243" s="186"/>
      <c r="I243" s="189"/>
      <c r="J243" s="200">
        <f>BK243</f>
        <v>0</v>
      </c>
      <c r="K243" s="186"/>
      <c r="L243" s="191"/>
      <c r="M243" s="192"/>
      <c r="N243" s="193"/>
      <c r="O243" s="193"/>
      <c r="P243" s="194">
        <f>SUM(P244:P246)</f>
        <v>0</v>
      </c>
      <c r="Q243" s="193"/>
      <c r="R243" s="194">
        <f>SUM(R244:R246)</f>
        <v>0</v>
      </c>
      <c r="S243" s="193"/>
      <c r="T243" s="195">
        <f>SUM(T244:T246)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6" t="s">
        <v>82</v>
      </c>
      <c r="AT243" s="197" t="s">
        <v>73</v>
      </c>
      <c r="AU243" s="197" t="s">
        <v>84</v>
      </c>
      <c r="AY243" s="196" t="s">
        <v>164</v>
      </c>
      <c r="BK243" s="198">
        <f>SUM(BK244:BK246)</f>
        <v>0</v>
      </c>
    </row>
    <row r="244" s="2" customFormat="1" ht="16.5" customHeight="1">
      <c r="A244" s="35"/>
      <c r="B244" s="36"/>
      <c r="C244" s="201" t="s">
        <v>2063</v>
      </c>
      <c r="D244" s="201" t="s">
        <v>167</v>
      </c>
      <c r="E244" s="202" t="s">
        <v>2701</v>
      </c>
      <c r="F244" s="203" t="s">
        <v>2702</v>
      </c>
      <c r="G244" s="204" t="s">
        <v>2697</v>
      </c>
      <c r="H244" s="205">
        <v>42</v>
      </c>
      <c r="I244" s="206"/>
      <c r="J244" s="207">
        <f>ROUND(I244*H244,2)</f>
        <v>0</v>
      </c>
      <c r="K244" s="203" t="s">
        <v>19</v>
      </c>
      <c r="L244" s="41"/>
      <c r="M244" s="208" t="s">
        <v>19</v>
      </c>
      <c r="N244" s="209" t="s">
        <v>45</v>
      </c>
      <c r="O244" s="81"/>
      <c r="P244" s="210">
        <f>O244*H244</f>
        <v>0</v>
      </c>
      <c r="Q244" s="210">
        <v>0</v>
      </c>
      <c r="R244" s="210">
        <f>Q244*H244</f>
        <v>0</v>
      </c>
      <c r="S244" s="210">
        <v>0</v>
      </c>
      <c r="T244" s="21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2" t="s">
        <v>292</v>
      </c>
      <c r="AT244" s="212" t="s">
        <v>167</v>
      </c>
      <c r="AU244" s="212" t="s">
        <v>181</v>
      </c>
      <c r="AY244" s="14" t="s">
        <v>164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4" t="s">
        <v>82</v>
      </c>
      <c r="BK244" s="213">
        <f>ROUND(I244*H244,2)</f>
        <v>0</v>
      </c>
      <c r="BL244" s="14" t="s">
        <v>292</v>
      </c>
      <c r="BM244" s="212" t="s">
        <v>2703</v>
      </c>
    </row>
    <row r="245" s="2" customFormat="1" ht="24.15" customHeight="1">
      <c r="A245" s="35"/>
      <c r="B245" s="36"/>
      <c r="C245" s="201" t="s">
        <v>2067</v>
      </c>
      <c r="D245" s="201" t="s">
        <v>167</v>
      </c>
      <c r="E245" s="202" t="s">
        <v>2704</v>
      </c>
      <c r="F245" s="203" t="s">
        <v>2705</v>
      </c>
      <c r="G245" s="204" t="s">
        <v>1508</v>
      </c>
      <c r="H245" s="237"/>
      <c r="I245" s="206"/>
      <c r="J245" s="207">
        <f>ROUND(I245*H245,2)</f>
        <v>0</v>
      </c>
      <c r="K245" s="203" t="s">
        <v>171</v>
      </c>
      <c r="L245" s="41"/>
      <c r="M245" s="208" t="s">
        <v>19</v>
      </c>
      <c r="N245" s="209" t="s">
        <v>45</v>
      </c>
      <c r="O245" s="81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2" t="s">
        <v>292</v>
      </c>
      <c r="AT245" s="212" t="s">
        <v>167</v>
      </c>
      <c r="AU245" s="212" t="s">
        <v>181</v>
      </c>
      <c r="AY245" s="14" t="s">
        <v>164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4" t="s">
        <v>82</v>
      </c>
      <c r="BK245" s="213">
        <f>ROUND(I245*H245,2)</f>
        <v>0</v>
      </c>
      <c r="BL245" s="14" t="s">
        <v>292</v>
      </c>
      <c r="BM245" s="212" t="s">
        <v>2706</v>
      </c>
    </row>
    <row r="246" s="2" customFormat="1">
      <c r="A246" s="35"/>
      <c r="B246" s="36"/>
      <c r="C246" s="37"/>
      <c r="D246" s="214" t="s">
        <v>174</v>
      </c>
      <c r="E246" s="37"/>
      <c r="F246" s="215" t="s">
        <v>2707</v>
      </c>
      <c r="G246" s="37"/>
      <c r="H246" s="37"/>
      <c r="I246" s="216"/>
      <c r="J246" s="37"/>
      <c r="K246" s="37"/>
      <c r="L246" s="41"/>
      <c r="M246" s="217"/>
      <c r="N246" s="218"/>
      <c r="O246" s="81"/>
      <c r="P246" s="81"/>
      <c r="Q246" s="81"/>
      <c r="R246" s="81"/>
      <c r="S246" s="81"/>
      <c r="T246" s="82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174</v>
      </c>
      <c r="AU246" s="14" t="s">
        <v>181</v>
      </c>
    </row>
    <row r="247" s="12" customFormat="1" ht="22.8" customHeight="1">
      <c r="A247" s="12"/>
      <c r="B247" s="185"/>
      <c r="C247" s="186"/>
      <c r="D247" s="187" t="s">
        <v>73</v>
      </c>
      <c r="E247" s="199" t="s">
        <v>2708</v>
      </c>
      <c r="F247" s="199" t="s">
        <v>2709</v>
      </c>
      <c r="G247" s="186"/>
      <c r="H247" s="186"/>
      <c r="I247" s="189"/>
      <c r="J247" s="200">
        <f>BK247</f>
        <v>0</v>
      </c>
      <c r="K247" s="186"/>
      <c r="L247" s="191"/>
      <c r="M247" s="192"/>
      <c r="N247" s="193"/>
      <c r="O247" s="193"/>
      <c r="P247" s="194">
        <f>SUM(P248:P251)</f>
        <v>0</v>
      </c>
      <c r="Q247" s="193"/>
      <c r="R247" s="194">
        <f>SUM(R248:R251)</f>
        <v>0</v>
      </c>
      <c r="S247" s="193"/>
      <c r="T247" s="195">
        <f>SUM(T248:T251)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6" t="s">
        <v>84</v>
      </c>
      <c r="AT247" s="197" t="s">
        <v>73</v>
      </c>
      <c r="AU247" s="197" t="s">
        <v>82</v>
      </c>
      <c r="AY247" s="196" t="s">
        <v>164</v>
      </c>
      <c r="BK247" s="198">
        <f>SUM(BK248:BK251)</f>
        <v>0</v>
      </c>
    </row>
    <row r="248" s="2" customFormat="1" ht="16.5" customHeight="1">
      <c r="A248" s="35"/>
      <c r="B248" s="36"/>
      <c r="C248" s="219" t="s">
        <v>2071</v>
      </c>
      <c r="D248" s="219" t="s">
        <v>232</v>
      </c>
      <c r="E248" s="220" t="s">
        <v>2710</v>
      </c>
      <c r="F248" s="221" t="s">
        <v>2711</v>
      </c>
      <c r="G248" s="222" t="s">
        <v>780</v>
      </c>
      <c r="H248" s="223">
        <v>1</v>
      </c>
      <c r="I248" s="224"/>
      <c r="J248" s="225">
        <f>ROUND(I248*H248,2)</f>
        <v>0</v>
      </c>
      <c r="K248" s="221" t="s">
        <v>19</v>
      </c>
      <c r="L248" s="226"/>
      <c r="M248" s="227" t="s">
        <v>19</v>
      </c>
      <c r="N248" s="228" t="s">
        <v>45</v>
      </c>
      <c r="O248" s="81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2" t="s">
        <v>443</v>
      </c>
      <c r="AT248" s="212" t="s">
        <v>232</v>
      </c>
      <c r="AU248" s="212" t="s">
        <v>84</v>
      </c>
      <c r="AY248" s="14" t="s">
        <v>164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4" t="s">
        <v>82</v>
      </c>
      <c r="BK248" s="213">
        <f>ROUND(I248*H248,2)</f>
        <v>0</v>
      </c>
      <c r="BL248" s="14" t="s">
        <v>292</v>
      </c>
      <c r="BM248" s="212" t="s">
        <v>2712</v>
      </c>
    </row>
    <row r="249" s="2" customFormat="1" ht="16.5" customHeight="1">
      <c r="A249" s="35"/>
      <c r="B249" s="36"/>
      <c r="C249" s="201" t="s">
        <v>2075</v>
      </c>
      <c r="D249" s="201" t="s">
        <v>167</v>
      </c>
      <c r="E249" s="202" t="s">
        <v>2713</v>
      </c>
      <c r="F249" s="203" t="s">
        <v>2711</v>
      </c>
      <c r="G249" s="204" t="s">
        <v>780</v>
      </c>
      <c r="H249" s="205">
        <v>1</v>
      </c>
      <c r="I249" s="206"/>
      <c r="J249" s="207">
        <f>ROUND(I249*H249,2)</f>
        <v>0</v>
      </c>
      <c r="K249" s="203" t="s">
        <v>19</v>
      </c>
      <c r="L249" s="41"/>
      <c r="M249" s="208" t="s">
        <v>19</v>
      </c>
      <c r="N249" s="209" t="s">
        <v>45</v>
      </c>
      <c r="O249" s="81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2" t="s">
        <v>292</v>
      </c>
      <c r="AT249" s="212" t="s">
        <v>167</v>
      </c>
      <c r="AU249" s="212" t="s">
        <v>84</v>
      </c>
      <c r="AY249" s="14" t="s">
        <v>164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4" t="s">
        <v>82</v>
      </c>
      <c r="BK249" s="213">
        <f>ROUND(I249*H249,2)</f>
        <v>0</v>
      </c>
      <c r="BL249" s="14" t="s">
        <v>292</v>
      </c>
      <c r="BM249" s="212" t="s">
        <v>2714</v>
      </c>
    </row>
    <row r="250" s="2" customFormat="1" ht="24.15" customHeight="1">
      <c r="A250" s="35"/>
      <c r="B250" s="36"/>
      <c r="C250" s="201" t="s">
        <v>2079</v>
      </c>
      <c r="D250" s="201" t="s">
        <v>167</v>
      </c>
      <c r="E250" s="202" t="s">
        <v>2715</v>
      </c>
      <c r="F250" s="203" t="s">
        <v>2716</v>
      </c>
      <c r="G250" s="204" t="s">
        <v>1508</v>
      </c>
      <c r="H250" s="237"/>
      <c r="I250" s="206"/>
      <c r="J250" s="207">
        <f>ROUND(I250*H250,2)</f>
        <v>0</v>
      </c>
      <c r="K250" s="203" t="s">
        <v>171</v>
      </c>
      <c r="L250" s="41"/>
      <c r="M250" s="208" t="s">
        <v>19</v>
      </c>
      <c r="N250" s="209" t="s">
        <v>45</v>
      </c>
      <c r="O250" s="81"/>
      <c r="P250" s="210">
        <f>O250*H250</f>
        <v>0</v>
      </c>
      <c r="Q250" s="210">
        <v>0</v>
      </c>
      <c r="R250" s="210">
        <f>Q250*H250</f>
        <v>0</v>
      </c>
      <c r="S250" s="210">
        <v>0</v>
      </c>
      <c r="T250" s="21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2" t="s">
        <v>292</v>
      </c>
      <c r="AT250" s="212" t="s">
        <v>167</v>
      </c>
      <c r="AU250" s="212" t="s">
        <v>84</v>
      </c>
      <c r="AY250" s="14" t="s">
        <v>164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14" t="s">
        <v>82</v>
      </c>
      <c r="BK250" s="213">
        <f>ROUND(I250*H250,2)</f>
        <v>0</v>
      </c>
      <c r="BL250" s="14" t="s">
        <v>292</v>
      </c>
      <c r="BM250" s="212" t="s">
        <v>2717</v>
      </c>
    </row>
    <row r="251" s="2" customFormat="1">
      <c r="A251" s="35"/>
      <c r="B251" s="36"/>
      <c r="C251" s="37"/>
      <c r="D251" s="214" t="s">
        <v>174</v>
      </c>
      <c r="E251" s="37"/>
      <c r="F251" s="215" t="s">
        <v>2718</v>
      </c>
      <c r="G251" s="37"/>
      <c r="H251" s="37"/>
      <c r="I251" s="216"/>
      <c r="J251" s="37"/>
      <c r="K251" s="37"/>
      <c r="L251" s="41"/>
      <c r="M251" s="217"/>
      <c r="N251" s="218"/>
      <c r="O251" s="81"/>
      <c r="P251" s="81"/>
      <c r="Q251" s="81"/>
      <c r="R251" s="81"/>
      <c r="S251" s="81"/>
      <c r="T251" s="82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174</v>
      </c>
      <c r="AU251" s="14" t="s">
        <v>84</v>
      </c>
    </row>
    <row r="252" s="12" customFormat="1" ht="25.92" customHeight="1">
      <c r="A252" s="12"/>
      <c r="B252" s="185"/>
      <c r="C252" s="186"/>
      <c r="D252" s="187" t="s">
        <v>73</v>
      </c>
      <c r="E252" s="188" t="s">
        <v>2719</v>
      </c>
      <c r="F252" s="188" t="s">
        <v>2720</v>
      </c>
      <c r="G252" s="186"/>
      <c r="H252" s="186"/>
      <c r="I252" s="189"/>
      <c r="J252" s="190">
        <f>BK252</f>
        <v>0</v>
      </c>
      <c r="K252" s="186"/>
      <c r="L252" s="191"/>
      <c r="M252" s="192"/>
      <c r="N252" s="193"/>
      <c r="O252" s="193"/>
      <c r="P252" s="194">
        <f>SUM(P253:P254)</f>
        <v>0</v>
      </c>
      <c r="Q252" s="193"/>
      <c r="R252" s="194">
        <f>SUM(R253:R254)</f>
        <v>0</v>
      </c>
      <c r="S252" s="193"/>
      <c r="T252" s="195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6" t="s">
        <v>172</v>
      </c>
      <c r="AT252" s="197" t="s">
        <v>73</v>
      </c>
      <c r="AU252" s="197" t="s">
        <v>74</v>
      </c>
      <c r="AY252" s="196" t="s">
        <v>164</v>
      </c>
      <c r="BK252" s="198">
        <f>SUM(BK253:BK254)</f>
        <v>0</v>
      </c>
    </row>
    <row r="253" s="2" customFormat="1" ht="16.5" customHeight="1">
      <c r="A253" s="35"/>
      <c r="B253" s="36"/>
      <c r="C253" s="201" t="s">
        <v>2083</v>
      </c>
      <c r="D253" s="201" t="s">
        <v>167</v>
      </c>
      <c r="E253" s="202" t="s">
        <v>2721</v>
      </c>
      <c r="F253" s="203" t="s">
        <v>2722</v>
      </c>
      <c r="G253" s="204" t="s">
        <v>2697</v>
      </c>
      <c r="H253" s="205">
        <v>162</v>
      </c>
      <c r="I253" s="206"/>
      <c r="J253" s="207">
        <f>ROUND(I253*H253,2)</f>
        <v>0</v>
      </c>
      <c r="K253" s="203" t="s">
        <v>171</v>
      </c>
      <c r="L253" s="41"/>
      <c r="M253" s="208" t="s">
        <v>19</v>
      </c>
      <c r="N253" s="209" t="s">
        <v>45</v>
      </c>
      <c r="O253" s="81"/>
      <c r="P253" s="210">
        <f>O253*H253</f>
        <v>0</v>
      </c>
      <c r="Q253" s="210">
        <v>0</v>
      </c>
      <c r="R253" s="210">
        <f>Q253*H253</f>
        <v>0</v>
      </c>
      <c r="S253" s="210">
        <v>0</v>
      </c>
      <c r="T253" s="21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2" t="s">
        <v>2723</v>
      </c>
      <c r="AT253" s="212" t="s">
        <v>167</v>
      </c>
      <c r="AU253" s="212" t="s">
        <v>82</v>
      </c>
      <c r="AY253" s="14" t="s">
        <v>164</v>
      </c>
      <c r="BE253" s="213">
        <f>IF(N253="základní",J253,0)</f>
        <v>0</v>
      </c>
      <c r="BF253" s="213">
        <f>IF(N253="snížená",J253,0)</f>
        <v>0</v>
      </c>
      <c r="BG253" s="213">
        <f>IF(N253="zákl. přenesená",J253,0)</f>
        <v>0</v>
      </c>
      <c r="BH253" s="213">
        <f>IF(N253="sníž. přenesená",J253,0)</f>
        <v>0</v>
      </c>
      <c r="BI253" s="213">
        <f>IF(N253="nulová",J253,0)</f>
        <v>0</v>
      </c>
      <c r="BJ253" s="14" t="s">
        <v>82</v>
      </c>
      <c r="BK253" s="213">
        <f>ROUND(I253*H253,2)</f>
        <v>0</v>
      </c>
      <c r="BL253" s="14" t="s">
        <v>2723</v>
      </c>
      <c r="BM253" s="212" t="s">
        <v>2724</v>
      </c>
    </row>
    <row r="254" s="2" customFormat="1">
      <c r="A254" s="35"/>
      <c r="B254" s="36"/>
      <c r="C254" s="37"/>
      <c r="D254" s="214" t="s">
        <v>174</v>
      </c>
      <c r="E254" s="37"/>
      <c r="F254" s="215" t="s">
        <v>2725</v>
      </c>
      <c r="G254" s="37"/>
      <c r="H254" s="37"/>
      <c r="I254" s="216"/>
      <c r="J254" s="37"/>
      <c r="K254" s="37"/>
      <c r="L254" s="41"/>
      <c r="M254" s="229"/>
      <c r="N254" s="230"/>
      <c r="O254" s="231"/>
      <c r="P254" s="231"/>
      <c r="Q254" s="231"/>
      <c r="R254" s="231"/>
      <c r="S254" s="231"/>
      <c r="T254" s="232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174</v>
      </c>
      <c r="AU254" s="14" t="s">
        <v>82</v>
      </c>
    </row>
    <row r="255" s="2" customFormat="1" ht="6.96" customHeight="1">
      <c r="A255" s="35"/>
      <c r="B255" s="56"/>
      <c r="C255" s="57"/>
      <c r="D255" s="57"/>
      <c r="E255" s="57"/>
      <c r="F255" s="57"/>
      <c r="G255" s="57"/>
      <c r="H255" s="57"/>
      <c r="I255" s="57"/>
      <c r="J255" s="57"/>
      <c r="K255" s="57"/>
      <c r="L255" s="41"/>
      <c r="M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</row>
  </sheetData>
  <sheetProtection sheet="1" autoFilter="0" formatColumns="0" formatRows="0" objects="1" scenarios="1" spinCount="100000" saltValue="hyadLjcmBOWuG3F9y4CMMF1Mww2D/g5OPKd01C6XEgU3C5e/jkaUUu1vW1ZdPad+0y09lq7k+dTcI8SAPl+6jw==" hashValue="gr6m0PFayrGpczJ1TnsrJiQZLvboUS6ek4U86h7/XkmbHEH6d6+RJRaj7jaapn82rUib2+WkpmTD3g3GTVpKDQ==" algorithmName="SHA-512" password="CC35"/>
  <autoFilter ref="C99:K254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246" r:id="rId1" display="https://podminky.urs.cz/item/CS_URS_2025_02/998741312"/>
    <hyperlink ref="F251" r:id="rId2" display="https://podminky.urs.cz/item/CS_URS_2025_02/998742312"/>
    <hyperlink ref="F254" r:id="rId3" display="https://podminky.urs.cz/item/CS_URS_2025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2726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ROUND(J82,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ROUND((SUM(BE82:BE106)),  2)</f>
        <v>0</v>
      </c>
      <c r="G33" s="35"/>
      <c r="H33" s="35"/>
      <c r="I33" s="145">
        <v>0.20999999999999999</v>
      </c>
      <c r="J33" s="144">
        <f>ROUND(((SUM(BE82:BE106))*I33),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ROUND((SUM(BF82:BF106)),  2)</f>
        <v>0</v>
      </c>
      <c r="G34" s="35"/>
      <c r="H34" s="35"/>
      <c r="I34" s="145">
        <v>0.12</v>
      </c>
      <c r="J34" s="144">
        <f>ROUND(((SUM(BF82:BF106))*I34),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ROUND((SUM(BG82:BG106)),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ROUND((SUM(BH82:BH106)),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ROUND((SUM(BI82:BI106)),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2025-109-2B-14 - Profese - elektro- hromosvod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J82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322</v>
      </c>
      <c r="E60" s="165"/>
      <c r="F60" s="165"/>
      <c r="G60" s="165"/>
      <c r="H60" s="165"/>
      <c r="I60" s="165"/>
      <c r="J60" s="166">
        <f>J83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2324</v>
      </c>
      <c r="E61" s="171"/>
      <c r="F61" s="171"/>
      <c r="G61" s="171"/>
      <c r="H61" s="171"/>
      <c r="I61" s="171"/>
      <c r="J61" s="172">
        <f>J84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68"/>
      <c r="C62" s="169"/>
      <c r="D62" s="170" t="s">
        <v>2727</v>
      </c>
      <c r="E62" s="171"/>
      <c r="F62" s="171"/>
      <c r="G62" s="171"/>
      <c r="H62" s="171"/>
      <c r="I62" s="171"/>
      <c r="J62" s="172">
        <f>J85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6.96" customHeight="1">
      <c r="A64" s="35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13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/>
    <row r="66" hidden="1"/>
    <row r="67" hidden="1"/>
    <row r="68" s="2" customFormat="1" ht="6.96" customHeight="1">
      <c r="A68" s="35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24.96" customHeight="1">
      <c r="A69" s="35"/>
      <c r="B69" s="36"/>
      <c r="C69" s="20" t="s">
        <v>149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16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157" t="str">
        <f>E7</f>
        <v>SK Modřany- provozní budova</v>
      </c>
      <c r="F72" s="29"/>
      <c r="G72" s="29"/>
      <c r="H72" s="29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140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66" t="str">
        <f>E9</f>
        <v>2025-109-2B-14 - Profese - elektro- hromosvod</v>
      </c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21</v>
      </c>
      <c r="D76" s="37"/>
      <c r="E76" s="37"/>
      <c r="F76" s="24" t="str">
        <f>F12</f>
        <v>Komořanská - 47, Praha 4 - Modřany</v>
      </c>
      <c r="G76" s="37"/>
      <c r="H76" s="37"/>
      <c r="I76" s="29" t="s">
        <v>23</v>
      </c>
      <c r="J76" s="69" t="str">
        <f>IF(J12="","",J12)</f>
        <v>23. 7. 2025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40.05" customHeight="1">
      <c r="A78" s="35"/>
      <c r="B78" s="36"/>
      <c r="C78" s="29" t="s">
        <v>25</v>
      </c>
      <c r="D78" s="37"/>
      <c r="E78" s="37"/>
      <c r="F78" s="24" t="str">
        <f>E15</f>
        <v>Sportovní klub Modřany,Komořanská 47, Praha 4</v>
      </c>
      <c r="G78" s="37"/>
      <c r="H78" s="37"/>
      <c r="I78" s="29" t="s">
        <v>32</v>
      </c>
      <c r="J78" s="33" t="str">
        <f>E21</f>
        <v>ASLB spol.s.r.o.Fikarova 2157/1, Praha 4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5.15" customHeight="1">
      <c r="A79" s="35"/>
      <c r="B79" s="36"/>
      <c r="C79" s="29" t="s">
        <v>30</v>
      </c>
      <c r="D79" s="37"/>
      <c r="E79" s="37"/>
      <c r="F79" s="24" t="str">
        <f>IF(E18="","",E18)</f>
        <v>Vyplň údaj</v>
      </c>
      <c r="G79" s="37"/>
      <c r="H79" s="37"/>
      <c r="I79" s="29" t="s">
        <v>36</v>
      </c>
      <c r="J79" s="33" t="str">
        <f>E24</f>
        <v xml:space="preserve"> 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0.32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11" customFormat="1" ht="29.28" customHeight="1">
      <c r="A81" s="174"/>
      <c r="B81" s="175"/>
      <c r="C81" s="176" t="s">
        <v>150</v>
      </c>
      <c r="D81" s="177" t="s">
        <v>59</v>
      </c>
      <c r="E81" s="177" t="s">
        <v>55</v>
      </c>
      <c r="F81" s="177" t="s">
        <v>56</v>
      </c>
      <c r="G81" s="177" t="s">
        <v>151</v>
      </c>
      <c r="H81" s="177" t="s">
        <v>152</v>
      </c>
      <c r="I81" s="177" t="s">
        <v>153</v>
      </c>
      <c r="J81" s="177" t="s">
        <v>145</v>
      </c>
      <c r="K81" s="178" t="s">
        <v>154</v>
      </c>
      <c r="L81" s="179"/>
      <c r="M81" s="89" t="s">
        <v>19</v>
      </c>
      <c r="N81" s="90" t="s">
        <v>44</v>
      </c>
      <c r="O81" s="90" t="s">
        <v>155</v>
      </c>
      <c r="P81" s="90" t="s">
        <v>156</v>
      </c>
      <c r="Q81" s="90" t="s">
        <v>157</v>
      </c>
      <c r="R81" s="90" t="s">
        <v>158</v>
      </c>
      <c r="S81" s="90" t="s">
        <v>159</v>
      </c>
      <c r="T81" s="91" t="s">
        <v>160</v>
      </c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="2" customFormat="1" ht="22.8" customHeight="1">
      <c r="A82" s="35"/>
      <c r="B82" s="36"/>
      <c r="C82" s="96" t="s">
        <v>161</v>
      </c>
      <c r="D82" s="37"/>
      <c r="E82" s="37"/>
      <c r="F82" s="37"/>
      <c r="G82" s="37"/>
      <c r="H82" s="37"/>
      <c r="I82" s="37"/>
      <c r="J82" s="180">
        <f>BK82</f>
        <v>0</v>
      </c>
      <c r="K82" s="37"/>
      <c r="L82" s="41"/>
      <c r="M82" s="92"/>
      <c r="N82" s="181"/>
      <c r="O82" s="93"/>
      <c r="P82" s="182">
        <f>P83</f>
        <v>0</v>
      </c>
      <c r="Q82" s="93"/>
      <c r="R82" s="182">
        <f>R83</f>
        <v>0</v>
      </c>
      <c r="S82" s="93"/>
      <c r="T82" s="183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73</v>
      </c>
      <c r="AU82" s="14" t="s">
        <v>146</v>
      </c>
      <c r="BK82" s="184">
        <f>BK83</f>
        <v>0</v>
      </c>
    </row>
    <row r="83" s="12" customFormat="1" ht="25.92" customHeight="1">
      <c r="A83" s="12"/>
      <c r="B83" s="185"/>
      <c r="C83" s="186"/>
      <c r="D83" s="187" t="s">
        <v>73</v>
      </c>
      <c r="E83" s="188" t="s">
        <v>454</v>
      </c>
      <c r="F83" s="188" t="s">
        <v>455</v>
      </c>
      <c r="G83" s="186"/>
      <c r="H83" s="186"/>
      <c r="I83" s="189"/>
      <c r="J83" s="190">
        <f>BK83</f>
        <v>0</v>
      </c>
      <c r="K83" s="186"/>
      <c r="L83" s="191"/>
      <c r="M83" s="192"/>
      <c r="N83" s="193"/>
      <c r="O83" s="193"/>
      <c r="P83" s="194">
        <f>P84</f>
        <v>0</v>
      </c>
      <c r="Q83" s="193"/>
      <c r="R83" s="194">
        <f>R84</f>
        <v>0</v>
      </c>
      <c r="S83" s="193"/>
      <c r="T83" s="195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6" t="s">
        <v>84</v>
      </c>
      <c r="AT83" s="197" t="s">
        <v>73</v>
      </c>
      <c r="AU83" s="197" t="s">
        <v>74</v>
      </c>
      <c r="AY83" s="196" t="s">
        <v>164</v>
      </c>
      <c r="BK83" s="198">
        <f>BK84</f>
        <v>0</v>
      </c>
    </row>
    <row r="84" s="12" customFormat="1" ht="22.8" customHeight="1">
      <c r="A84" s="12"/>
      <c r="B84" s="185"/>
      <c r="C84" s="186"/>
      <c r="D84" s="187" t="s">
        <v>73</v>
      </c>
      <c r="E84" s="199" t="s">
        <v>2344</v>
      </c>
      <c r="F84" s="199" t="s">
        <v>2345</v>
      </c>
      <c r="G84" s="186"/>
      <c r="H84" s="186"/>
      <c r="I84" s="189"/>
      <c r="J84" s="200">
        <f>BK84</f>
        <v>0</v>
      </c>
      <c r="K84" s="186"/>
      <c r="L84" s="191"/>
      <c r="M84" s="192"/>
      <c r="N84" s="193"/>
      <c r="O84" s="193"/>
      <c r="P84" s="194">
        <f>P85</f>
        <v>0</v>
      </c>
      <c r="Q84" s="193"/>
      <c r="R84" s="194">
        <f>R85</f>
        <v>0</v>
      </c>
      <c r="S84" s="193"/>
      <c r="T84" s="195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6" t="s">
        <v>84</v>
      </c>
      <c r="AT84" s="197" t="s">
        <v>73</v>
      </c>
      <c r="AU84" s="197" t="s">
        <v>82</v>
      </c>
      <c r="AY84" s="196" t="s">
        <v>164</v>
      </c>
      <c r="BK84" s="198">
        <f>BK85</f>
        <v>0</v>
      </c>
    </row>
    <row r="85" s="12" customFormat="1" ht="20.88" customHeight="1">
      <c r="A85" s="12"/>
      <c r="B85" s="185"/>
      <c r="C85" s="186"/>
      <c r="D85" s="187" t="s">
        <v>73</v>
      </c>
      <c r="E85" s="199" t="s">
        <v>2728</v>
      </c>
      <c r="F85" s="199" t="s">
        <v>2729</v>
      </c>
      <c r="G85" s="186"/>
      <c r="H85" s="186"/>
      <c r="I85" s="189"/>
      <c r="J85" s="200">
        <f>BK85</f>
        <v>0</v>
      </c>
      <c r="K85" s="186"/>
      <c r="L85" s="191"/>
      <c r="M85" s="192"/>
      <c r="N85" s="193"/>
      <c r="O85" s="193"/>
      <c r="P85" s="194">
        <f>SUM(P86:P106)</f>
        <v>0</v>
      </c>
      <c r="Q85" s="193"/>
      <c r="R85" s="194">
        <f>SUM(R86:R106)</f>
        <v>0</v>
      </c>
      <c r="S85" s="193"/>
      <c r="T85" s="195">
        <f>SUM(T86:T106)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6" t="s">
        <v>82</v>
      </c>
      <c r="AT85" s="197" t="s">
        <v>73</v>
      </c>
      <c r="AU85" s="197" t="s">
        <v>84</v>
      </c>
      <c r="AY85" s="196" t="s">
        <v>164</v>
      </c>
      <c r="BK85" s="198">
        <f>SUM(BK86:BK106)</f>
        <v>0</v>
      </c>
    </row>
    <row r="86" s="2" customFormat="1" ht="16.5" customHeight="1">
      <c r="A86" s="35"/>
      <c r="B86" s="36"/>
      <c r="C86" s="219" t="s">
        <v>82</v>
      </c>
      <c r="D86" s="219" t="s">
        <v>232</v>
      </c>
      <c r="E86" s="220" t="s">
        <v>2730</v>
      </c>
      <c r="F86" s="221" t="s">
        <v>2731</v>
      </c>
      <c r="G86" s="222" t="s">
        <v>219</v>
      </c>
      <c r="H86" s="223">
        <v>450</v>
      </c>
      <c r="I86" s="224"/>
      <c r="J86" s="225">
        <f>ROUND(I86*H86,2)</f>
        <v>0</v>
      </c>
      <c r="K86" s="221" t="s">
        <v>19</v>
      </c>
      <c r="L86" s="226"/>
      <c r="M86" s="227" t="s">
        <v>19</v>
      </c>
      <c r="N86" s="228" t="s">
        <v>45</v>
      </c>
      <c r="O86" s="81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2" t="s">
        <v>443</v>
      </c>
      <c r="AT86" s="212" t="s">
        <v>232</v>
      </c>
      <c r="AU86" s="212" t="s">
        <v>181</v>
      </c>
      <c r="AY86" s="14" t="s">
        <v>164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4" t="s">
        <v>82</v>
      </c>
      <c r="BK86" s="213">
        <f>ROUND(I86*H86,2)</f>
        <v>0</v>
      </c>
      <c r="BL86" s="14" t="s">
        <v>292</v>
      </c>
      <c r="BM86" s="212" t="s">
        <v>2732</v>
      </c>
    </row>
    <row r="87" s="2" customFormat="1" ht="16.5" customHeight="1">
      <c r="A87" s="35"/>
      <c r="B87" s="36"/>
      <c r="C87" s="219" t="s">
        <v>84</v>
      </c>
      <c r="D87" s="219" t="s">
        <v>232</v>
      </c>
      <c r="E87" s="220" t="s">
        <v>2733</v>
      </c>
      <c r="F87" s="221" t="s">
        <v>2734</v>
      </c>
      <c r="G87" s="222" t="s">
        <v>219</v>
      </c>
      <c r="H87" s="223">
        <v>380</v>
      </c>
      <c r="I87" s="224"/>
      <c r="J87" s="225">
        <f>ROUND(I87*H87,2)</f>
        <v>0</v>
      </c>
      <c r="K87" s="221" t="s">
        <v>19</v>
      </c>
      <c r="L87" s="226"/>
      <c r="M87" s="227" t="s">
        <v>19</v>
      </c>
      <c r="N87" s="228" t="s">
        <v>45</v>
      </c>
      <c r="O87" s="81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2" t="s">
        <v>443</v>
      </c>
      <c r="AT87" s="212" t="s">
        <v>232</v>
      </c>
      <c r="AU87" s="212" t="s">
        <v>181</v>
      </c>
      <c r="AY87" s="14" t="s">
        <v>164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4" t="s">
        <v>82</v>
      </c>
      <c r="BK87" s="213">
        <f>ROUND(I87*H87,2)</f>
        <v>0</v>
      </c>
      <c r="BL87" s="14" t="s">
        <v>292</v>
      </c>
      <c r="BM87" s="212" t="s">
        <v>2735</v>
      </c>
    </row>
    <row r="88" s="2" customFormat="1" ht="16.5" customHeight="1">
      <c r="A88" s="35"/>
      <c r="B88" s="36"/>
      <c r="C88" s="219" t="s">
        <v>181</v>
      </c>
      <c r="D88" s="219" t="s">
        <v>232</v>
      </c>
      <c r="E88" s="220" t="s">
        <v>2736</v>
      </c>
      <c r="F88" s="221" t="s">
        <v>2737</v>
      </c>
      <c r="G88" s="222" t="s">
        <v>780</v>
      </c>
      <c r="H88" s="223">
        <v>180</v>
      </c>
      <c r="I88" s="224"/>
      <c r="J88" s="225">
        <f>ROUND(I88*H88,2)</f>
        <v>0</v>
      </c>
      <c r="K88" s="221" t="s">
        <v>19</v>
      </c>
      <c r="L88" s="226"/>
      <c r="M88" s="227" t="s">
        <v>19</v>
      </c>
      <c r="N88" s="228" t="s">
        <v>45</v>
      </c>
      <c r="O88" s="81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443</v>
      </c>
      <c r="AT88" s="212" t="s">
        <v>232</v>
      </c>
      <c r="AU88" s="212" t="s">
        <v>181</v>
      </c>
      <c r="AY88" s="14" t="s">
        <v>164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82</v>
      </c>
      <c r="BK88" s="213">
        <f>ROUND(I88*H88,2)</f>
        <v>0</v>
      </c>
      <c r="BL88" s="14" t="s">
        <v>292</v>
      </c>
      <c r="BM88" s="212" t="s">
        <v>2738</v>
      </c>
    </row>
    <row r="89" s="2" customFormat="1" ht="16.5" customHeight="1">
      <c r="A89" s="35"/>
      <c r="B89" s="36"/>
      <c r="C89" s="219" t="s">
        <v>172</v>
      </c>
      <c r="D89" s="219" t="s">
        <v>232</v>
      </c>
      <c r="E89" s="220" t="s">
        <v>2739</v>
      </c>
      <c r="F89" s="221" t="s">
        <v>2740</v>
      </c>
      <c r="G89" s="222" t="s">
        <v>780</v>
      </c>
      <c r="H89" s="223">
        <v>50</v>
      </c>
      <c r="I89" s="224"/>
      <c r="J89" s="225">
        <f>ROUND(I89*H89,2)</f>
        <v>0</v>
      </c>
      <c r="K89" s="221" t="s">
        <v>19</v>
      </c>
      <c r="L89" s="226"/>
      <c r="M89" s="227" t="s">
        <v>19</v>
      </c>
      <c r="N89" s="228" t="s">
        <v>45</v>
      </c>
      <c r="O89" s="81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443</v>
      </c>
      <c r="AT89" s="212" t="s">
        <v>232</v>
      </c>
      <c r="AU89" s="212" t="s">
        <v>181</v>
      </c>
      <c r="AY89" s="14" t="s">
        <v>164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82</v>
      </c>
      <c r="BK89" s="213">
        <f>ROUND(I89*H89,2)</f>
        <v>0</v>
      </c>
      <c r="BL89" s="14" t="s">
        <v>292</v>
      </c>
      <c r="BM89" s="212" t="s">
        <v>2741</v>
      </c>
    </row>
    <row r="90" s="2" customFormat="1" ht="16.5" customHeight="1">
      <c r="A90" s="35"/>
      <c r="B90" s="36"/>
      <c r="C90" s="219" t="s">
        <v>190</v>
      </c>
      <c r="D90" s="219" t="s">
        <v>232</v>
      </c>
      <c r="E90" s="220" t="s">
        <v>2742</v>
      </c>
      <c r="F90" s="221" t="s">
        <v>2743</v>
      </c>
      <c r="G90" s="222" t="s">
        <v>780</v>
      </c>
      <c r="H90" s="223">
        <v>14</v>
      </c>
      <c r="I90" s="224"/>
      <c r="J90" s="225">
        <f>ROUND(I90*H90,2)</f>
        <v>0</v>
      </c>
      <c r="K90" s="221" t="s">
        <v>19</v>
      </c>
      <c r="L90" s="226"/>
      <c r="M90" s="227" t="s">
        <v>19</v>
      </c>
      <c r="N90" s="228" t="s">
        <v>45</v>
      </c>
      <c r="O90" s="81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443</v>
      </c>
      <c r="AT90" s="212" t="s">
        <v>232</v>
      </c>
      <c r="AU90" s="212" t="s">
        <v>181</v>
      </c>
      <c r="AY90" s="14" t="s">
        <v>164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82</v>
      </c>
      <c r="BK90" s="213">
        <f>ROUND(I90*H90,2)</f>
        <v>0</v>
      </c>
      <c r="BL90" s="14" t="s">
        <v>292</v>
      </c>
      <c r="BM90" s="212" t="s">
        <v>2744</v>
      </c>
    </row>
    <row r="91" s="2" customFormat="1" ht="16.5" customHeight="1">
      <c r="A91" s="35"/>
      <c r="B91" s="36"/>
      <c r="C91" s="219" t="s">
        <v>195</v>
      </c>
      <c r="D91" s="219" t="s">
        <v>232</v>
      </c>
      <c r="E91" s="220" t="s">
        <v>2745</v>
      </c>
      <c r="F91" s="221" t="s">
        <v>2746</v>
      </c>
      <c r="G91" s="222" t="s">
        <v>780</v>
      </c>
      <c r="H91" s="223">
        <v>14</v>
      </c>
      <c r="I91" s="224"/>
      <c r="J91" s="225">
        <f>ROUND(I91*H91,2)</f>
        <v>0</v>
      </c>
      <c r="K91" s="221" t="s">
        <v>19</v>
      </c>
      <c r="L91" s="226"/>
      <c r="M91" s="227" t="s">
        <v>19</v>
      </c>
      <c r="N91" s="228" t="s">
        <v>45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443</v>
      </c>
      <c r="AT91" s="212" t="s">
        <v>232</v>
      </c>
      <c r="AU91" s="212" t="s">
        <v>181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292</v>
      </c>
      <c r="BM91" s="212" t="s">
        <v>2747</v>
      </c>
    </row>
    <row r="92" s="2" customFormat="1" ht="16.5" customHeight="1">
      <c r="A92" s="35"/>
      <c r="B92" s="36"/>
      <c r="C92" s="219" t="s">
        <v>200</v>
      </c>
      <c r="D92" s="219" t="s">
        <v>232</v>
      </c>
      <c r="E92" s="220" t="s">
        <v>2748</v>
      </c>
      <c r="F92" s="221" t="s">
        <v>2749</v>
      </c>
      <c r="G92" s="222" t="s">
        <v>780</v>
      </c>
      <c r="H92" s="223">
        <v>28</v>
      </c>
      <c r="I92" s="224"/>
      <c r="J92" s="225">
        <f>ROUND(I92*H92,2)</f>
        <v>0</v>
      </c>
      <c r="K92" s="221" t="s">
        <v>19</v>
      </c>
      <c r="L92" s="226"/>
      <c r="M92" s="227" t="s">
        <v>19</v>
      </c>
      <c r="N92" s="228" t="s">
        <v>45</v>
      </c>
      <c r="O92" s="81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443</v>
      </c>
      <c r="AT92" s="212" t="s">
        <v>232</v>
      </c>
      <c r="AU92" s="212" t="s">
        <v>181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292</v>
      </c>
      <c r="BM92" s="212" t="s">
        <v>2750</v>
      </c>
    </row>
    <row r="93" s="2" customFormat="1" ht="16.5" customHeight="1">
      <c r="A93" s="35"/>
      <c r="B93" s="36"/>
      <c r="C93" s="219" t="s">
        <v>206</v>
      </c>
      <c r="D93" s="219" t="s">
        <v>232</v>
      </c>
      <c r="E93" s="220" t="s">
        <v>2751</v>
      </c>
      <c r="F93" s="221" t="s">
        <v>2752</v>
      </c>
      <c r="G93" s="222" t="s">
        <v>2392</v>
      </c>
      <c r="H93" s="223">
        <v>1</v>
      </c>
      <c r="I93" s="224"/>
      <c r="J93" s="225">
        <f>ROUND(I93*H93,2)</f>
        <v>0</v>
      </c>
      <c r="K93" s="221" t="s">
        <v>19</v>
      </c>
      <c r="L93" s="226"/>
      <c r="M93" s="227" t="s">
        <v>19</v>
      </c>
      <c r="N93" s="228" t="s">
        <v>45</v>
      </c>
      <c r="O93" s="8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443</v>
      </c>
      <c r="AT93" s="212" t="s">
        <v>232</v>
      </c>
      <c r="AU93" s="212" t="s">
        <v>181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292</v>
      </c>
      <c r="BM93" s="212" t="s">
        <v>2753</v>
      </c>
    </row>
    <row r="94" s="2" customFormat="1" ht="16.5" customHeight="1">
      <c r="A94" s="35"/>
      <c r="B94" s="36"/>
      <c r="C94" s="219" t="s">
        <v>211</v>
      </c>
      <c r="D94" s="219" t="s">
        <v>232</v>
      </c>
      <c r="E94" s="220" t="s">
        <v>2754</v>
      </c>
      <c r="F94" s="221" t="s">
        <v>2755</v>
      </c>
      <c r="G94" s="222" t="s">
        <v>780</v>
      </c>
      <c r="H94" s="223">
        <v>2</v>
      </c>
      <c r="I94" s="224"/>
      <c r="J94" s="225">
        <f>ROUND(I94*H94,2)</f>
        <v>0</v>
      </c>
      <c r="K94" s="221" t="s">
        <v>19</v>
      </c>
      <c r="L94" s="226"/>
      <c r="M94" s="227" t="s">
        <v>19</v>
      </c>
      <c r="N94" s="228" t="s">
        <v>45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443</v>
      </c>
      <c r="AT94" s="212" t="s">
        <v>232</v>
      </c>
      <c r="AU94" s="212" t="s">
        <v>181</v>
      </c>
      <c r="AY94" s="14" t="s">
        <v>164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82</v>
      </c>
      <c r="BK94" s="213">
        <f>ROUND(I94*H94,2)</f>
        <v>0</v>
      </c>
      <c r="BL94" s="14" t="s">
        <v>292</v>
      </c>
      <c r="BM94" s="212" t="s">
        <v>2756</v>
      </c>
    </row>
    <row r="95" s="2" customFormat="1" ht="16.5" customHeight="1">
      <c r="A95" s="35"/>
      <c r="B95" s="36"/>
      <c r="C95" s="201" t="s">
        <v>216</v>
      </c>
      <c r="D95" s="201" t="s">
        <v>167</v>
      </c>
      <c r="E95" s="202" t="s">
        <v>2757</v>
      </c>
      <c r="F95" s="203" t="s">
        <v>2731</v>
      </c>
      <c r="G95" s="204" t="s">
        <v>219</v>
      </c>
      <c r="H95" s="205">
        <v>450</v>
      </c>
      <c r="I95" s="206"/>
      <c r="J95" s="207">
        <f>ROUND(I95*H95,2)</f>
        <v>0</v>
      </c>
      <c r="K95" s="203" t="s">
        <v>19</v>
      </c>
      <c r="L95" s="41"/>
      <c r="M95" s="208" t="s">
        <v>19</v>
      </c>
      <c r="N95" s="209" t="s">
        <v>45</v>
      </c>
      <c r="O95" s="8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292</v>
      </c>
      <c r="AT95" s="212" t="s">
        <v>167</v>
      </c>
      <c r="AU95" s="212" t="s">
        <v>181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292</v>
      </c>
      <c r="BM95" s="212" t="s">
        <v>2758</v>
      </c>
    </row>
    <row r="96" s="2" customFormat="1" ht="16.5" customHeight="1">
      <c r="A96" s="35"/>
      <c r="B96" s="36"/>
      <c r="C96" s="201" t="s">
        <v>222</v>
      </c>
      <c r="D96" s="201" t="s">
        <v>167</v>
      </c>
      <c r="E96" s="202" t="s">
        <v>2759</v>
      </c>
      <c r="F96" s="203" t="s">
        <v>2734</v>
      </c>
      <c r="G96" s="204" t="s">
        <v>219</v>
      </c>
      <c r="H96" s="205">
        <v>380</v>
      </c>
      <c r="I96" s="206"/>
      <c r="J96" s="207">
        <f>ROUND(I96*H96,2)</f>
        <v>0</v>
      </c>
      <c r="K96" s="203" t="s">
        <v>19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292</v>
      </c>
      <c r="AT96" s="212" t="s">
        <v>167</v>
      </c>
      <c r="AU96" s="212" t="s">
        <v>181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292</v>
      </c>
      <c r="BM96" s="212" t="s">
        <v>2760</v>
      </c>
    </row>
    <row r="97" s="2" customFormat="1" ht="16.5" customHeight="1">
      <c r="A97" s="35"/>
      <c r="B97" s="36"/>
      <c r="C97" s="201" t="s">
        <v>8</v>
      </c>
      <c r="D97" s="201" t="s">
        <v>167</v>
      </c>
      <c r="E97" s="202" t="s">
        <v>2761</v>
      </c>
      <c r="F97" s="203" t="s">
        <v>2737</v>
      </c>
      <c r="G97" s="204" t="s">
        <v>780</v>
      </c>
      <c r="H97" s="205">
        <v>180</v>
      </c>
      <c r="I97" s="206"/>
      <c r="J97" s="207">
        <f>ROUND(I97*H97,2)</f>
        <v>0</v>
      </c>
      <c r="K97" s="203" t="s">
        <v>19</v>
      </c>
      <c r="L97" s="41"/>
      <c r="M97" s="208" t="s">
        <v>19</v>
      </c>
      <c r="N97" s="209" t="s">
        <v>45</v>
      </c>
      <c r="O97" s="81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292</v>
      </c>
      <c r="AT97" s="212" t="s">
        <v>167</v>
      </c>
      <c r="AU97" s="212" t="s">
        <v>181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292</v>
      </c>
      <c r="BM97" s="212" t="s">
        <v>2762</v>
      </c>
    </row>
    <row r="98" s="2" customFormat="1" ht="16.5" customHeight="1">
      <c r="A98" s="35"/>
      <c r="B98" s="36"/>
      <c r="C98" s="201" t="s">
        <v>231</v>
      </c>
      <c r="D98" s="201" t="s">
        <v>167</v>
      </c>
      <c r="E98" s="202" t="s">
        <v>2763</v>
      </c>
      <c r="F98" s="203" t="s">
        <v>2740</v>
      </c>
      <c r="G98" s="204" t="s">
        <v>780</v>
      </c>
      <c r="H98" s="205">
        <v>50</v>
      </c>
      <c r="I98" s="206"/>
      <c r="J98" s="207">
        <f>ROUND(I98*H98,2)</f>
        <v>0</v>
      </c>
      <c r="K98" s="203" t="s">
        <v>19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292</v>
      </c>
      <c r="AT98" s="212" t="s">
        <v>167</v>
      </c>
      <c r="AU98" s="212" t="s">
        <v>181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292</v>
      </c>
      <c r="BM98" s="212" t="s">
        <v>2764</v>
      </c>
    </row>
    <row r="99" s="2" customFormat="1" ht="16.5" customHeight="1">
      <c r="A99" s="35"/>
      <c r="B99" s="36"/>
      <c r="C99" s="201" t="s">
        <v>236</v>
      </c>
      <c r="D99" s="201" t="s">
        <v>167</v>
      </c>
      <c r="E99" s="202" t="s">
        <v>2765</v>
      </c>
      <c r="F99" s="203" t="s">
        <v>2743</v>
      </c>
      <c r="G99" s="204" t="s">
        <v>780</v>
      </c>
      <c r="H99" s="205">
        <v>14</v>
      </c>
      <c r="I99" s="206"/>
      <c r="J99" s="207">
        <f>ROUND(I99*H99,2)</f>
        <v>0</v>
      </c>
      <c r="K99" s="203" t="s">
        <v>19</v>
      </c>
      <c r="L99" s="41"/>
      <c r="M99" s="208" t="s">
        <v>19</v>
      </c>
      <c r="N99" s="209" t="s">
        <v>45</v>
      </c>
      <c r="O99" s="8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292</v>
      </c>
      <c r="AT99" s="212" t="s">
        <v>167</v>
      </c>
      <c r="AU99" s="212" t="s">
        <v>181</v>
      </c>
      <c r="AY99" s="14" t="s">
        <v>164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82</v>
      </c>
      <c r="BK99" s="213">
        <f>ROUND(I99*H99,2)</f>
        <v>0</v>
      </c>
      <c r="BL99" s="14" t="s">
        <v>292</v>
      </c>
      <c r="BM99" s="212" t="s">
        <v>2766</v>
      </c>
    </row>
    <row r="100" s="2" customFormat="1" ht="16.5" customHeight="1">
      <c r="A100" s="35"/>
      <c r="B100" s="36"/>
      <c r="C100" s="201" t="s">
        <v>238</v>
      </c>
      <c r="D100" s="201" t="s">
        <v>167</v>
      </c>
      <c r="E100" s="202" t="s">
        <v>2767</v>
      </c>
      <c r="F100" s="203" t="s">
        <v>2746</v>
      </c>
      <c r="G100" s="204" t="s">
        <v>780</v>
      </c>
      <c r="H100" s="205">
        <v>14</v>
      </c>
      <c r="I100" s="206"/>
      <c r="J100" s="207">
        <f>ROUND(I100*H100,2)</f>
        <v>0</v>
      </c>
      <c r="K100" s="203" t="s">
        <v>19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292</v>
      </c>
      <c r="AT100" s="212" t="s">
        <v>167</v>
      </c>
      <c r="AU100" s="212" t="s">
        <v>181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292</v>
      </c>
      <c r="BM100" s="212" t="s">
        <v>2768</v>
      </c>
    </row>
    <row r="101" s="2" customFormat="1" ht="16.5" customHeight="1">
      <c r="A101" s="35"/>
      <c r="B101" s="36"/>
      <c r="C101" s="201" t="s">
        <v>292</v>
      </c>
      <c r="D101" s="201" t="s">
        <v>167</v>
      </c>
      <c r="E101" s="202" t="s">
        <v>2769</v>
      </c>
      <c r="F101" s="203" t="s">
        <v>2749</v>
      </c>
      <c r="G101" s="204" t="s">
        <v>780</v>
      </c>
      <c r="H101" s="205">
        <v>28</v>
      </c>
      <c r="I101" s="206"/>
      <c r="J101" s="207">
        <f>ROUND(I101*H101,2)</f>
        <v>0</v>
      </c>
      <c r="K101" s="203" t="s">
        <v>19</v>
      </c>
      <c r="L101" s="41"/>
      <c r="M101" s="208" t="s">
        <v>19</v>
      </c>
      <c r="N101" s="209" t="s">
        <v>45</v>
      </c>
      <c r="O101" s="8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292</v>
      </c>
      <c r="AT101" s="212" t="s">
        <v>167</v>
      </c>
      <c r="AU101" s="212" t="s">
        <v>181</v>
      </c>
      <c r="AY101" s="14" t="s">
        <v>164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82</v>
      </c>
      <c r="BK101" s="213">
        <f>ROUND(I101*H101,2)</f>
        <v>0</v>
      </c>
      <c r="BL101" s="14" t="s">
        <v>292</v>
      </c>
      <c r="BM101" s="212" t="s">
        <v>2770</v>
      </c>
    </row>
    <row r="102" s="2" customFormat="1" ht="16.5" customHeight="1">
      <c r="A102" s="35"/>
      <c r="B102" s="36"/>
      <c r="C102" s="201" t="s">
        <v>297</v>
      </c>
      <c r="D102" s="201" t="s">
        <v>167</v>
      </c>
      <c r="E102" s="202" t="s">
        <v>2771</v>
      </c>
      <c r="F102" s="203" t="s">
        <v>2755</v>
      </c>
      <c r="G102" s="204" t="s">
        <v>780</v>
      </c>
      <c r="H102" s="205">
        <v>6</v>
      </c>
      <c r="I102" s="206"/>
      <c r="J102" s="207">
        <f>ROUND(I102*H102,2)</f>
        <v>0</v>
      </c>
      <c r="K102" s="203" t="s">
        <v>19</v>
      </c>
      <c r="L102" s="41"/>
      <c r="M102" s="208" t="s">
        <v>19</v>
      </c>
      <c r="N102" s="209" t="s">
        <v>45</v>
      </c>
      <c r="O102" s="8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292</v>
      </c>
      <c r="AT102" s="212" t="s">
        <v>167</v>
      </c>
      <c r="AU102" s="212" t="s">
        <v>181</v>
      </c>
      <c r="AY102" s="14" t="s">
        <v>164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82</v>
      </c>
      <c r="BK102" s="213">
        <f>ROUND(I102*H102,2)</f>
        <v>0</v>
      </c>
      <c r="BL102" s="14" t="s">
        <v>292</v>
      </c>
      <c r="BM102" s="212" t="s">
        <v>2772</v>
      </c>
    </row>
    <row r="103" s="2" customFormat="1" ht="16.5" customHeight="1">
      <c r="A103" s="35"/>
      <c r="B103" s="36"/>
      <c r="C103" s="201" t="s">
        <v>303</v>
      </c>
      <c r="D103" s="201" t="s">
        <v>167</v>
      </c>
      <c r="E103" s="202" t="s">
        <v>2773</v>
      </c>
      <c r="F103" s="203" t="s">
        <v>2774</v>
      </c>
      <c r="G103" s="204" t="s">
        <v>2697</v>
      </c>
      <c r="H103" s="205">
        <v>25</v>
      </c>
      <c r="I103" s="206"/>
      <c r="J103" s="207">
        <f>ROUND(I103*H103,2)</f>
        <v>0</v>
      </c>
      <c r="K103" s="203" t="s">
        <v>19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292</v>
      </c>
      <c r="AT103" s="212" t="s">
        <v>167</v>
      </c>
      <c r="AU103" s="212" t="s">
        <v>181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292</v>
      </c>
      <c r="BM103" s="212" t="s">
        <v>2775</v>
      </c>
    </row>
    <row r="104" s="2" customFormat="1" ht="16.5" customHeight="1">
      <c r="A104" s="35"/>
      <c r="B104" s="36"/>
      <c r="C104" s="201" t="s">
        <v>305</v>
      </c>
      <c r="D104" s="201" t="s">
        <v>167</v>
      </c>
      <c r="E104" s="202" t="s">
        <v>2776</v>
      </c>
      <c r="F104" s="203" t="s">
        <v>2702</v>
      </c>
      <c r="G104" s="204" t="s">
        <v>2697</v>
      </c>
      <c r="H104" s="205">
        <v>20</v>
      </c>
      <c r="I104" s="206"/>
      <c r="J104" s="207">
        <f>ROUND(I104*H104,2)</f>
        <v>0</v>
      </c>
      <c r="K104" s="203" t="s">
        <v>19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292</v>
      </c>
      <c r="AT104" s="212" t="s">
        <v>167</v>
      </c>
      <c r="AU104" s="212" t="s">
        <v>181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292</v>
      </c>
      <c r="BM104" s="212" t="s">
        <v>2777</v>
      </c>
    </row>
    <row r="105" s="2" customFormat="1" ht="24.15" customHeight="1">
      <c r="A105" s="35"/>
      <c r="B105" s="36"/>
      <c r="C105" s="201" t="s">
        <v>307</v>
      </c>
      <c r="D105" s="201" t="s">
        <v>167</v>
      </c>
      <c r="E105" s="202" t="s">
        <v>2704</v>
      </c>
      <c r="F105" s="203" t="s">
        <v>2705</v>
      </c>
      <c r="G105" s="204" t="s">
        <v>1508</v>
      </c>
      <c r="H105" s="237"/>
      <c r="I105" s="206"/>
      <c r="J105" s="207">
        <f>ROUND(I105*H105,2)</f>
        <v>0</v>
      </c>
      <c r="K105" s="203" t="s">
        <v>171</v>
      </c>
      <c r="L105" s="41"/>
      <c r="M105" s="208" t="s">
        <v>19</v>
      </c>
      <c r="N105" s="209" t="s">
        <v>45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292</v>
      </c>
      <c r="AT105" s="212" t="s">
        <v>167</v>
      </c>
      <c r="AU105" s="212" t="s">
        <v>181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292</v>
      </c>
      <c r="BM105" s="212" t="s">
        <v>2778</v>
      </c>
    </row>
    <row r="106" s="2" customFormat="1">
      <c r="A106" s="35"/>
      <c r="B106" s="36"/>
      <c r="C106" s="37"/>
      <c r="D106" s="214" t="s">
        <v>174</v>
      </c>
      <c r="E106" s="37"/>
      <c r="F106" s="215" t="s">
        <v>2707</v>
      </c>
      <c r="G106" s="37"/>
      <c r="H106" s="37"/>
      <c r="I106" s="216"/>
      <c r="J106" s="37"/>
      <c r="K106" s="37"/>
      <c r="L106" s="41"/>
      <c r="M106" s="229"/>
      <c r="N106" s="230"/>
      <c r="O106" s="231"/>
      <c r="P106" s="231"/>
      <c r="Q106" s="231"/>
      <c r="R106" s="231"/>
      <c r="S106" s="231"/>
      <c r="T106" s="23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174</v>
      </c>
      <c r="AU106" s="14" t="s">
        <v>181</v>
      </c>
    </row>
    <row r="107" s="2" customFormat="1" ht="6.96" customHeight="1">
      <c r="A107" s="35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41"/>
      <c r="M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</sheetData>
  <sheetProtection sheet="1" autoFilter="0" formatColumns="0" formatRows="0" objects="1" scenarios="1" spinCount="100000" saltValue="lkyb5PAdrRzdh8dhFf6R37MFl09Brk0FPhPic1w6V7G60L3wPhnGsSl3BcCb7oVUTx4GY52Z+V79U+iO0ijXvg==" hashValue="JV+AKUAK/INx5BVHjSO8Ry8qo0AAl/bWgE4P2Ew0SAGK9bOMjSdTOlCpiC9ntl9MBz7psa1u2Pl1Vvly2VpTuw==" algorithmName="SHA-512" password="CC35"/>
  <autoFilter ref="C81:K10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106" r:id="rId1" display="https://podminky.urs.cz/item/CS_URS_2025_02/9987413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126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2779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ROUND(J86,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ROUND((SUM(BE86:BE183)),  2)</f>
        <v>0</v>
      </c>
      <c r="G33" s="35"/>
      <c r="H33" s="35"/>
      <c r="I33" s="145">
        <v>0.20999999999999999</v>
      </c>
      <c r="J33" s="144">
        <f>ROUND(((SUM(BE86:BE183))*I33),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ROUND((SUM(BF86:BF183)),  2)</f>
        <v>0</v>
      </c>
      <c r="G34" s="35"/>
      <c r="H34" s="35"/>
      <c r="I34" s="145">
        <v>0.12</v>
      </c>
      <c r="J34" s="144">
        <f>ROUND(((SUM(BF86:BF183))*I34),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ROUND((SUM(BG86:BG183)),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ROUND((SUM(BH86:BH183)),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ROUND((SUM(BI86:BI183)),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2025-109-2B-15 - Profese - vytápění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J86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322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2780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2781</v>
      </c>
      <c r="E62" s="171"/>
      <c r="F62" s="171"/>
      <c r="G62" s="171"/>
      <c r="H62" s="171"/>
      <c r="I62" s="171"/>
      <c r="J62" s="172">
        <f>J101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2782</v>
      </c>
      <c r="E63" s="171"/>
      <c r="F63" s="171"/>
      <c r="G63" s="171"/>
      <c r="H63" s="171"/>
      <c r="I63" s="171"/>
      <c r="J63" s="172">
        <f>J105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2783</v>
      </c>
      <c r="E64" s="171"/>
      <c r="F64" s="171"/>
      <c r="G64" s="171"/>
      <c r="H64" s="171"/>
      <c r="I64" s="171"/>
      <c r="J64" s="172">
        <f>J151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2784</v>
      </c>
      <c r="E65" s="171"/>
      <c r="F65" s="171"/>
      <c r="G65" s="171"/>
      <c r="H65" s="171"/>
      <c r="I65" s="171"/>
      <c r="J65" s="172">
        <f>J171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8"/>
      <c r="C66" s="169"/>
      <c r="D66" s="170" t="s">
        <v>2785</v>
      </c>
      <c r="E66" s="171"/>
      <c r="F66" s="171"/>
      <c r="G66" s="171"/>
      <c r="H66" s="171"/>
      <c r="I66" s="171"/>
      <c r="J66" s="172">
        <f>J175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 s="2" customFormat="1" ht="6.96" customHeight="1">
      <c r="A68" s="3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/>
    <row r="70" hidden="1"/>
    <row r="71" hidden="1"/>
    <row r="72" s="2" customFormat="1" ht="6.96" customHeight="1">
      <c r="A72" s="35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4.96" customHeight="1">
      <c r="A73" s="35"/>
      <c r="B73" s="36"/>
      <c r="C73" s="20" t="s">
        <v>149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16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157" t="str">
        <f>E7</f>
        <v>SK Modřany- provozní budova</v>
      </c>
      <c r="F76" s="29"/>
      <c r="G76" s="29"/>
      <c r="H76" s="29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140</v>
      </c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E9</f>
        <v>2025-109-2B-15 - Profese - vytápění</v>
      </c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F12</f>
        <v>Komořanská - 47, Praha 4 - Modřany</v>
      </c>
      <c r="G80" s="37"/>
      <c r="H80" s="37"/>
      <c r="I80" s="29" t="s">
        <v>23</v>
      </c>
      <c r="J80" s="69" t="str">
        <f>IF(J12="","",J12)</f>
        <v>23. 7. 2025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40.05" customHeight="1">
      <c r="A82" s="35"/>
      <c r="B82" s="36"/>
      <c r="C82" s="29" t="s">
        <v>25</v>
      </c>
      <c r="D82" s="37"/>
      <c r="E82" s="37"/>
      <c r="F82" s="24" t="str">
        <f>E15</f>
        <v>Sportovní klub Modřany,Komořanská 47, Praha 4</v>
      </c>
      <c r="G82" s="37"/>
      <c r="H82" s="37"/>
      <c r="I82" s="29" t="s">
        <v>32</v>
      </c>
      <c r="J82" s="33" t="str">
        <f>E21</f>
        <v>ASLB spol.s.r.o.Fikarova 2157/1, Praha 4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IF(E18="","",E18)</f>
        <v>Vyplň údaj</v>
      </c>
      <c r="G83" s="37"/>
      <c r="H83" s="37"/>
      <c r="I83" s="29" t="s">
        <v>36</v>
      </c>
      <c r="J83" s="33" t="str">
        <f>E24</f>
        <v xml:space="preserve"> 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1" customFormat="1" ht="29.28" customHeight="1">
      <c r="A85" s="174"/>
      <c r="B85" s="175"/>
      <c r="C85" s="176" t="s">
        <v>150</v>
      </c>
      <c r="D85" s="177" t="s">
        <v>59</v>
      </c>
      <c r="E85" s="177" t="s">
        <v>55</v>
      </c>
      <c r="F85" s="177" t="s">
        <v>56</v>
      </c>
      <c r="G85" s="177" t="s">
        <v>151</v>
      </c>
      <c r="H85" s="177" t="s">
        <v>152</v>
      </c>
      <c r="I85" s="177" t="s">
        <v>153</v>
      </c>
      <c r="J85" s="177" t="s">
        <v>145</v>
      </c>
      <c r="K85" s="178" t="s">
        <v>154</v>
      </c>
      <c r="L85" s="179"/>
      <c r="M85" s="89" t="s">
        <v>19</v>
      </c>
      <c r="N85" s="90" t="s">
        <v>44</v>
      </c>
      <c r="O85" s="90" t="s">
        <v>155</v>
      </c>
      <c r="P85" s="90" t="s">
        <v>156</v>
      </c>
      <c r="Q85" s="90" t="s">
        <v>157</v>
      </c>
      <c r="R85" s="90" t="s">
        <v>158</v>
      </c>
      <c r="S85" s="90" t="s">
        <v>159</v>
      </c>
      <c r="T85" s="91" t="s">
        <v>160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5"/>
      <c r="B86" s="36"/>
      <c r="C86" s="96" t="s">
        <v>161</v>
      </c>
      <c r="D86" s="37"/>
      <c r="E86" s="37"/>
      <c r="F86" s="37"/>
      <c r="G86" s="37"/>
      <c r="H86" s="37"/>
      <c r="I86" s="37"/>
      <c r="J86" s="180">
        <f>BK86</f>
        <v>0</v>
      </c>
      <c r="K86" s="37"/>
      <c r="L86" s="41"/>
      <c r="M86" s="92"/>
      <c r="N86" s="181"/>
      <c r="O86" s="93"/>
      <c r="P86" s="182">
        <f>P87</f>
        <v>0</v>
      </c>
      <c r="Q86" s="93"/>
      <c r="R86" s="182">
        <f>R87</f>
        <v>0</v>
      </c>
      <c r="S86" s="93"/>
      <c r="T86" s="183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73</v>
      </c>
      <c r="AU86" s="14" t="s">
        <v>146</v>
      </c>
      <c r="BK86" s="184">
        <f>BK87</f>
        <v>0</v>
      </c>
    </row>
    <row r="87" s="12" customFormat="1" ht="25.92" customHeight="1">
      <c r="A87" s="12"/>
      <c r="B87" s="185"/>
      <c r="C87" s="186"/>
      <c r="D87" s="187" t="s">
        <v>73</v>
      </c>
      <c r="E87" s="188" t="s">
        <v>454</v>
      </c>
      <c r="F87" s="188" t="s">
        <v>455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P88+P101+P105+P151+P171+P175</f>
        <v>0</v>
      </c>
      <c r="Q87" s="193"/>
      <c r="R87" s="194">
        <f>R88+R101+R105+R151+R171+R175</f>
        <v>0</v>
      </c>
      <c r="S87" s="193"/>
      <c r="T87" s="195">
        <f>T88+T101+T105+T151+T171+T175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84</v>
      </c>
      <c r="AT87" s="197" t="s">
        <v>73</v>
      </c>
      <c r="AU87" s="197" t="s">
        <v>74</v>
      </c>
      <c r="AY87" s="196" t="s">
        <v>164</v>
      </c>
      <c r="BK87" s="198">
        <f>BK88+BK101+BK105+BK151+BK171+BK175</f>
        <v>0</v>
      </c>
    </row>
    <row r="88" s="12" customFormat="1" ht="22.8" customHeight="1">
      <c r="A88" s="12"/>
      <c r="B88" s="185"/>
      <c r="C88" s="186"/>
      <c r="D88" s="187" t="s">
        <v>73</v>
      </c>
      <c r="E88" s="199" t="s">
        <v>2786</v>
      </c>
      <c r="F88" s="199" t="s">
        <v>2787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SUM(P89:P100)</f>
        <v>0</v>
      </c>
      <c r="Q88" s="193"/>
      <c r="R88" s="194">
        <f>SUM(R89:R100)</f>
        <v>0</v>
      </c>
      <c r="S88" s="193"/>
      <c r="T88" s="195">
        <f>SUM(T89:T100)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84</v>
      </c>
      <c r="AT88" s="197" t="s">
        <v>73</v>
      </c>
      <c r="AU88" s="197" t="s">
        <v>82</v>
      </c>
      <c r="AY88" s="196" t="s">
        <v>164</v>
      </c>
      <c r="BK88" s="198">
        <f>SUM(BK89:BK100)</f>
        <v>0</v>
      </c>
    </row>
    <row r="89" s="2" customFormat="1" ht="16.5" customHeight="1">
      <c r="A89" s="35"/>
      <c r="B89" s="36"/>
      <c r="C89" s="201" t="s">
        <v>82</v>
      </c>
      <c r="D89" s="201" t="s">
        <v>167</v>
      </c>
      <c r="E89" s="202" t="s">
        <v>2788</v>
      </c>
      <c r="F89" s="203" t="s">
        <v>2789</v>
      </c>
      <c r="G89" s="204" t="s">
        <v>780</v>
      </c>
      <c r="H89" s="205">
        <v>2</v>
      </c>
      <c r="I89" s="206"/>
      <c r="J89" s="207">
        <f>ROUND(I89*H89,2)</f>
        <v>0</v>
      </c>
      <c r="K89" s="203" t="s">
        <v>19</v>
      </c>
      <c r="L89" s="41"/>
      <c r="M89" s="208" t="s">
        <v>19</v>
      </c>
      <c r="N89" s="209" t="s">
        <v>45</v>
      </c>
      <c r="O89" s="81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292</v>
      </c>
      <c r="AT89" s="212" t="s">
        <v>167</v>
      </c>
      <c r="AU89" s="212" t="s">
        <v>84</v>
      </c>
      <c r="AY89" s="14" t="s">
        <v>164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82</v>
      </c>
      <c r="BK89" s="213">
        <f>ROUND(I89*H89,2)</f>
        <v>0</v>
      </c>
      <c r="BL89" s="14" t="s">
        <v>292</v>
      </c>
      <c r="BM89" s="212" t="s">
        <v>2790</v>
      </c>
    </row>
    <row r="90" s="2" customFormat="1" ht="16.5" customHeight="1">
      <c r="A90" s="35"/>
      <c r="B90" s="36"/>
      <c r="C90" s="201" t="s">
        <v>84</v>
      </c>
      <c r="D90" s="201" t="s">
        <v>167</v>
      </c>
      <c r="E90" s="202" t="s">
        <v>2791</v>
      </c>
      <c r="F90" s="203" t="s">
        <v>2792</v>
      </c>
      <c r="G90" s="204" t="s">
        <v>780</v>
      </c>
      <c r="H90" s="205">
        <v>1</v>
      </c>
      <c r="I90" s="206"/>
      <c r="J90" s="207">
        <f>ROUND(I90*H90,2)</f>
        <v>0</v>
      </c>
      <c r="K90" s="203" t="s">
        <v>19</v>
      </c>
      <c r="L90" s="41"/>
      <c r="M90" s="208" t="s">
        <v>19</v>
      </c>
      <c r="N90" s="209" t="s">
        <v>45</v>
      </c>
      <c r="O90" s="81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292</v>
      </c>
      <c r="AT90" s="212" t="s">
        <v>167</v>
      </c>
      <c r="AU90" s="212" t="s">
        <v>84</v>
      </c>
      <c r="AY90" s="14" t="s">
        <v>164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82</v>
      </c>
      <c r="BK90" s="213">
        <f>ROUND(I90*H90,2)</f>
        <v>0</v>
      </c>
      <c r="BL90" s="14" t="s">
        <v>292</v>
      </c>
      <c r="BM90" s="212" t="s">
        <v>2793</v>
      </c>
    </row>
    <row r="91" s="2" customFormat="1" ht="16.5" customHeight="1">
      <c r="A91" s="35"/>
      <c r="B91" s="36"/>
      <c r="C91" s="201" t="s">
        <v>181</v>
      </c>
      <c r="D91" s="201" t="s">
        <v>167</v>
      </c>
      <c r="E91" s="202" t="s">
        <v>2794</v>
      </c>
      <c r="F91" s="203" t="s">
        <v>2795</v>
      </c>
      <c r="G91" s="204" t="s">
        <v>780</v>
      </c>
      <c r="H91" s="205">
        <v>1</v>
      </c>
      <c r="I91" s="206"/>
      <c r="J91" s="207">
        <f>ROUND(I91*H91,2)</f>
        <v>0</v>
      </c>
      <c r="K91" s="203" t="s">
        <v>19</v>
      </c>
      <c r="L91" s="41"/>
      <c r="M91" s="208" t="s">
        <v>19</v>
      </c>
      <c r="N91" s="209" t="s">
        <v>45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292</v>
      </c>
      <c r="AT91" s="212" t="s">
        <v>167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292</v>
      </c>
      <c r="BM91" s="212" t="s">
        <v>2796</v>
      </c>
    </row>
    <row r="92" s="2" customFormat="1" ht="16.5" customHeight="1">
      <c r="A92" s="35"/>
      <c r="B92" s="36"/>
      <c r="C92" s="201" t="s">
        <v>172</v>
      </c>
      <c r="D92" s="201" t="s">
        <v>167</v>
      </c>
      <c r="E92" s="202" t="s">
        <v>2797</v>
      </c>
      <c r="F92" s="203" t="s">
        <v>2798</v>
      </c>
      <c r="G92" s="204" t="s">
        <v>780</v>
      </c>
      <c r="H92" s="205">
        <v>1</v>
      </c>
      <c r="I92" s="206"/>
      <c r="J92" s="207">
        <f>ROUND(I92*H92,2)</f>
        <v>0</v>
      </c>
      <c r="K92" s="203" t="s">
        <v>19</v>
      </c>
      <c r="L92" s="41"/>
      <c r="M92" s="208" t="s">
        <v>19</v>
      </c>
      <c r="N92" s="209" t="s">
        <v>45</v>
      </c>
      <c r="O92" s="81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292</v>
      </c>
      <c r="AT92" s="212" t="s">
        <v>167</v>
      </c>
      <c r="AU92" s="212" t="s">
        <v>84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292</v>
      </c>
      <c r="BM92" s="212" t="s">
        <v>2799</v>
      </c>
    </row>
    <row r="93" s="2" customFormat="1" ht="16.5" customHeight="1">
      <c r="A93" s="35"/>
      <c r="B93" s="36"/>
      <c r="C93" s="201" t="s">
        <v>190</v>
      </c>
      <c r="D93" s="201" t="s">
        <v>167</v>
      </c>
      <c r="E93" s="202" t="s">
        <v>2800</v>
      </c>
      <c r="F93" s="203" t="s">
        <v>2801</v>
      </c>
      <c r="G93" s="204" t="s">
        <v>780</v>
      </c>
      <c r="H93" s="205">
        <v>1</v>
      </c>
      <c r="I93" s="206"/>
      <c r="J93" s="207">
        <f>ROUND(I93*H93,2)</f>
        <v>0</v>
      </c>
      <c r="K93" s="203" t="s">
        <v>19</v>
      </c>
      <c r="L93" s="41"/>
      <c r="M93" s="208" t="s">
        <v>19</v>
      </c>
      <c r="N93" s="209" t="s">
        <v>45</v>
      </c>
      <c r="O93" s="8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292</v>
      </c>
      <c r="AT93" s="212" t="s">
        <v>167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292</v>
      </c>
      <c r="BM93" s="212" t="s">
        <v>2802</v>
      </c>
    </row>
    <row r="94" s="2" customFormat="1" ht="16.5" customHeight="1">
      <c r="A94" s="35"/>
      <c r="B94" s="36"/>
      <c r="C94" s="201" t="s">
        <v>195</v>
      </c>
      <c r="D94" s="201" t="s">
        <v>167</v>
      </c>
      <c r="E94" s="202" t="s">
        <v>2803</v>
      </c>
      <c r="F94" s="203" t="s">
        <v>2804</v>
      </c>
      <c r="G94" s="204" t="s">
        <v>780</v>
      </c>
      <c r="H94" s="205">
        <v>1</v>
      </c>
      <c r="I94" s="206"/>
      <c r="J94" s="207">
        <f>ROUND(I94*H94,2)</f>
        <v>0</v>
      </c>
      <c r="K94" s="203" t="s">
        <v>19</v>
      </c>
      <c r="L94" s="41"/>
      <c r="M94" s="208" t="s">
        <v>19</v>
      </c>
      <c r="N94" s="209" t="s">
        <v>45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292</v>
      </c>
      <c r="AT94" s="212" t="s">
        <v>167</v>
      </c>
      <c r="AU94" s="212" t="s">
        <v>84</v>
      </c>
      <c r="AY94" s="14" t="s">
        <v>164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82</v>
      </c>
      <c r="BK94" s="213">
        <f>ROUND(I94*H94,2)</f>
        <v>0</v>
      </c>
      <c r="BL94" s="14" t="s">
        <v>292</v>
      </c>
      <c r="BM94" s="212" t="s">
        <v>2805</v>
      </c>
    </row>
    <row r="95" s="2" customFormat="1" ht="16.5" customHeight="1">
      <c r="A95" s="35"/>
      <c r="B95" s="36"/>
      <c r="C95" s="201" t="s">
        <v>200</v>
      </c>
      <c r="D95" s="201" t="s">
        <v>167</v>
      </c>
      <c r="E95" s="202" t="s">
        <v>2806</v>
      </c>
      <c r="F95" s="203" t="s">
        <v>2807</v>
      </c>
      <c r="G95" s="204" t="s">
        <v>2808</v>
      </c>
      <c r="H95" s="205">
        <v>1</v>
      </c>
      <c r="I95" s="206"/>
      <c r="J95" s="207">
        <f>ROUND(I95*H95,2)</f>
        <v>0</v>
      </c>
      <c r="K95" s="203" t="s">
        <v>19</v>
      </c>
      <c r="L95" s="41"/>
      <c r="M95" s="208" t="s">
        <v>19</v>
      </c>
      <c r="N95" s="209" t="s">
        <v>45</v>
      </c>
      <c r="O95" s="8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292</v>
      </c>
      <c r="AT95" s="212" t="s">
        <v>167</v>
      </c>
      <c r="AU95" s="212" t="s">
        <v>84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292</v>
      </c>
      <c r="BM95" s="212" t="s">
        <v>2809</v>
      </c>
    </row>
    <row r="96" s="2" customFormat="1" ht="16.5" customHeight="1">
      <c r="A96" s="35"/>
      <c r="B96" s="36"/>
      <c r="C96" s="201" t="s">
        <v>206</v>
      </c>
      <c r="D96" s="201" t="s">
        <v>167</v>
      </c>
      <c r="E96" s="202" t="s">
        <v>2810</v>
      </c>
      <c r="F96" s="203" t="s">
        <v>2811</v>
      </c>
      <c r="G96" s="204" t="s">
        <v>780</v>
      </c>
      <c r="H96" s="205">
        <v>5</v>
      </c>
      <c r="I96" s="206"/>
      <c r="J96" s="207">
        <f>ROUND(I96*H96,2)</f>
        <v>0</v>
      </c>
      <c r="K96" s="203" t="s">
        <v>19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292</v>
      </c>
      <c r="AT96" s="212" t="s">
        <v>167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292</v>
      </c>
      <c r="BM96" s="212" t="s">
        <v>2812</v>
      </c>
    </row>
    <row r="97" s="2" customFormat="1" ht="16.5" customHeight="1">
      <c r="A97" s="35"/>
      <c r="B97" s="36"/>
      <c r="C97" s="201" t="s">
        <v>211</v>
      </c>
      <c r="D97" s="201" t="s">
        <v>167</v>
      </c>
      <c r="E97" s="202" t="s">
        <v>2813</v>
      </c>
      <c r="F97" s="203" t="s">
        <v>2814</v>
      </c>
      <c r="G97" s="204" t="s">
        <v>780</v>
      </c>
      <c r="H97" s="205">
        <v>1</v>
      </c>
      <c r="I97" s="206"/>
      <c r="J97" s="207">
        <f>ROUND(I97*H97,2)</f>
        <v>0</v>
      </c>
      <c r="K97" s="203" t="s">
        <v>19</v>
      </c>
      <c r="L97" s="41"/>
      <c r="M97" s="208" t="s">
        <v>19</v>
      </c>
      <c r="N97" s="209" t="s">
        <v>45</v>
      </c>
      <c r="O97" s="81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292</v>
      </c>
      <c r="AT97" s="212" t="s">
        <v>167</v>
      </c>
      <c r="AU97" s="212" t="s">
        <v>84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292</v>
      </c>
      <c r="BM97" s="212" t="s">
        <v>2815</v>
      </c>
    </row>
    <row r="98" s="2" customFormat="1" ht="16.5" customHeight="1">
      <c r="A98" s="35"/>
      <c r="B98" s="36"/>
      <c r="C98" s="201" t="s">
        <v>216</v>
      </c>
      <c r="D98" s="201" t="s">
        <v>167</v>
      </c>
      <c r="E98" s="202" t="s">
        <v>2816</v>
      </c>
      <c r="F98" s="203" t="s">
        <v>2817</v>
      </c>
      <c r="G98" s="204" t="s">
        <v>780</v>
      </c>
      <c r="H98" s="205">
        <v>1</v>
      </c>
      <c r="I98" s="206"/>
      <c r="J98" s="207">
        <f>ROUND(I98*H98,2)</f>
        <v>0</v>
      </c>
      <c r="K98" s="203" t="s">
        <v>19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292</v>
      </c>
      <c r="AT98" s="212" t="s">
        <v>167</v>
      </c>
      <c r="AU98" s="212" t="s">
        <v>84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292</v>
      </c>
      <c r="BM98" s="212" t="s">
        <v>2818</v>
      </c>
    </row>
    <row r="99" s="2" customFormat="1" ht="16.5" customHeight="1">
      <c r="A99" s="35"/>
      <c r="B99" s="36"/>
      <c r="C99" s="201" t="s">
        <v>222</v>
      </c>
      <c r="D99" s="201" t="s">
        <v>167</v>
      </c>
      <c r="E99" s="202" t="s">
        <v>2819</v>
      </c>
      <c r="F99" s="203" t="s">
        <v>2820</v>
      </c>
      <c r="G99" s="204" t="s">
        <v>780</v>
      </c>
      <c r="H99" s="205">
        <v>2</v>
      </c>
      <c r="I99" s="206"/>
      <c r="J99" s="207">
        <f>ROUND(I99*H99,2)</f>
        <v>0</v>
      </c>
      <c r="K99" s="203" t="s">
        <v>19</v>
      </c>
      <c r="L99" s="41"/>
      <c r="M99" s="208" t="s">
        <v>19</v>
      </c>
      <c r="N99" s="209" t="s">
        <v>45</v>
      </c>
      <c r="O99" s="8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292</v>
      </c>
      <c r="AT99" s="212" t="s">
        <v>167</v>
      </c>
      <c r="AU99" s="212" t="s">
        <v>84</v>
      </c>
      <c r="AY99" s="14" t="s">
        <v>164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82</v>
      </c>
      <c r="BK99" s="213">
        <f>ROUND(I99*H99,2)</f>
        <v>0</v>
      </c>
      <c r="BL99" s="14" t="s">
        <v>292</v>
      </c>
      <c r="BM99" s="212" t="s">
        <v>2821</v>
      </c>
    </row>
    <row r="100" s="2" customFormat="1" ht="16.5" customHeight="1">
      <c r="A100" s="35"/>
      <c r="B100" s="36"/>
      <c r="C100" s="201" t="s">
        <v>8</v>
      </c>
      <c r="D100" s="201" t="s">
        <v>167</v>
      </c>
      <c r="E100" s="202" t="s">
        <v>2822</v>
      </c>
      <c r="F100" s="203" t="s">
        <v>2823</v>
      </c>
      <c r="G100" s="204" t="s">
        <v>780</v>
      </c>
      <c r="H100" s="205">
        <v>4</v>
      </c>
      <c r="I100" s="206"/>
      <c r="J100" s="207">
        <f>ROUND(I100*H100,2)</f>
        <v>0</v>
      </c>
      <c r="K100" s="203" t="s">
        <v>19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292</v>
      </c>
      <c r="AT100" s="212" t="s">
        <v>167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292</v>
      </c>
      <c r="BM100" s="212" t="s">
        <v>2824</v>
      </c>
    </row>
    <row r="101" s="12" customFormat="1" ht="22.8" customHeight="1">
      <c r="A101" s="12"/>
      <c r="B101" s="185"/>
      <c r="C101" s="186"/>
      <c r="D101" s="187" t="s">
        <v>73</v>
      </c>
      <c r="E101" s="199" t="s">
        <v>2825</v>
      </c>
      <c r="F101" s="199" t="s">
        <v>2826</v>
      </c>
      <c r="G101" s="186"/>
      <c r="H101" s="186"/>
      <c r="I101" s="189"/>
      <c r="J101" s="200">
        <f>BK101</f>
        <v>0</v>
      </c>
      <c r="K101" s="186"/>
      <c r="L101" s="191"/>
      <c r="M101" s="192"/>
      <c r="N101" s="193"/>
      <c r="O101" s="193"/>
      <c r="P101" s="194">
        <f>SUM(P102:P104)</f>
        <v>0</v>
      </c>
      <c r="Q101" s="193"/>
      <c r="R101" s="194">
        <f>SUM(R102:R104)</f>
        <v>0</v>
      </c>
      <c r="S101" s="193"/>
      <c r="T101" s="195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6" t="s">
        <v>84</v>
      </c>
      <c r="AT101" s="197" t="s">
        <v>73</v>
      </c>
      <c r="AU101" s="197" t="s">
        <v>82</v>
      </c>
      <c r="AY101" s="196" t="s">
        <v>164</v>
      </c>
      <c r="BK101" s="198">
        <f>SUM(BK102:BK104)</f>
        <v>0</v>
      </c>
    </row>
    <row r="102" s="2" customFormat="1" ht="16.5" customHeight="1">
      <c r="A102" s="35"/>
      <c r="B102" s="36"/>
      <c r="C102" s="219" t="s">
        <v>231</v>
      </c>
      <c r="D102" s="219" t="s">
        <v>232</v>
      </c>
      <c r="E102" s="220" t="s">
        <v>2827</v>
      </c>
      <c r="F102" s="221" t="s">
        <v>2828</v>
      </c>
      <c r="G102" s="222" t="s">
        <v>2829</v>
      </c>
      <c r="H102" s="223">
        <v>20</v>
      </c>
      <c r="I102" s="224"/>
      <c r="J102" s="225">
        <f>ROUND(I102*H102,2)</f>
        <v>0</v>
      </c>
      <c r="K102" s="221" t="s">
        <v>19</v>
      </c>
      <c r="L102" s="226"/>
      <c r="M102" s="227" t="s">
        <v>19</v>
      </c>
      <c r="N102" s="228" t="s">
        <v>45</v>
      </c>
      <c r="O102" s="8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443</v>
      </c>
      <c r="AT102" s="212" t="s">
        <v>232</v>
      </c>
      <c r="AU102" s="212" t="s">
        <v>84</v>
      </c>
      <c r="AY102" s="14" t="s">
        <v>164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82</v>
      </c>
      <c r="BK102" s="213">
        <f>ROUND(I102*H102,2)</f>
        <v>0</v>
      </c>
      <c r="BL102" s="14" t="s">
        <v>292</v>
      </c>
      <c r="BM102" s="212" t="s">
        <v>2830</v>
      </c>
    </row>
    <row r="103" s="2" customFormat="1" ht="16.5" customHeight="1">
      <c r="A103" s="35"/>
      <c r="B103" s="36"/>
      <c r="C103" s="219" t="s">
        <v>236</v>
      </c>
      <c r="D103" s="219" t="s">
        <v>232</v>
      </c>
      <c r="E103" s="220" t="s">
        <v>2831</v>
      </c>
      <c r="F103" s="221" t="s">
        <v>2832</v>
      </c>
      <c r="G103" s="222" t="s">
        <v>2829</v>
      </c>
      <c r="H103" s="223">
        <v>14</v>
      </c>
      <c r="I103" s="224"/>
      <c r="J103" s="225">
        <f>ROUND(I103*H103,2)</f>
        <v>0</v>
      </c>
      <c r="K103" s="221" t="s">
        <v>19</v>
      </c>
      <c r="L103" s="226"/>
      <c r="M103" s="227" t="s">
        <v>19</v>
      </c>
      <c r="N103" s="228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443</v>
      </c>
      <c r="AT103" s="212" t="s">
        <v>232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292</v>
      </c>
      <c r="BM103" s="212" t="s">
        <v>2833</v>
      </c>
    </row>
    <row r="104" s="2" customFormat="1" ht="21.75" customHeight="1">
      <c r="A104" s="35"/>
      <c r="B104" s="36"/>
      <c r="C104" s="201" t="s">
        <v>238</v>
      </c>
      <c r="D104" s="201" t="s">
        <v>167</v>
      </c>
      <c r="E104" s="202" t="s">
        <v>2834</v>
      </c>
      <c r="F104" s="203" t="s">
        <v>2835</v>
      </c>
      <c r="G104" s="204" t="s">
        <v>2697</v>
      </c>
      <c r="H104" s="205">
        <v>100</v>
      </c>
      <c r="I104" s="206"/>
      <c r="J104" s="207">
        <f>ROUND(I104*H104,2)</f>
        <v>0</v>
      </c>
      <c r="K104" s="203" t="s">
        <v>19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292</v>
      </c>
      <c r="AT104" s="212" t="s">
        <v>167</v>
      </c>
      <c r="AU104" s="212" t="s">
        <v>84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292</v>
      </c>
      <c r="BM104" s="212" t="s">
        <v>2836</v>
      </c>
    </row>
    <row r="105" s="12" customFormat="1" ht="22.8" customHeight="1">
      <c r="A105" s="12"/>
      <c r="B105" s="185"/>
      <c r="C105" s="186"/>
      <c r="D105" s="187" t="s">
        <v>73</v>
      </c>
      <c r="E105" s="199" t="s">
        <v>2837</v>
      </c>
      <c r="F105" s="199" t="s">
        <v>2838</v>
      </c>
      <c r="G105" s="186"/>
      <c r="H105" s="186"/>
      <c r="I105" s="189"/>
      <c r="J105" s="200">
        <f>BK105</f>
        <v>0</v>
      </c>
      <c r="K105" s="186"/>
      <c r="L105" s="191"/>
      <c r="M105" s="192"/>
      <c r="N105" s="193"/>
      <c r="O105" s="193"/>
      <c r="P105" s="194">
        <f>SUM(P106:P150)</f>
        <v>0</v>
      </c>
      <c r="Q105" s="193"/>
      <c r="R105" s="194">
        <f>SUM(R106:R150)</f>
        <v>0</v>
      </c>
      <c r="S105" s="193"/>
      <c r="T105" s="195">
        <f>SUM(T106:T150)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6" t="s">
        <v>84</v>
      </c>
      <c r="AT105" s="197" t="s">
        <v>73</v>
      </c>
      <c r="AU105" s="197" t="s">
        <v>82</v>
      </c>
      <c r="AY105" s="196" t="s">
        <v>164</v>
      </c>
      <c r="BK105" s="198">
        <f>SUM(BK106:BK150)</f>
        <v>0</v>
      </c>
    </row>
    <row r="106" s="2" customFormat="1" ht="16.5" customHeight="1">
      <c r="A106" s="35"/>
      <c r="B106" s="36"/>
      <c r="C106" s="201" t="s">
        <v>292</v>
      </c>
      <c r="D106" s="201" t="s">
        <v>167</v>
      </c>
      <c r="E106" s="202" t="s">
        <v>2839</v>
      </c>
      <c r="F106" s="203" t="s">
        <v>2840</v>
      </c>
      <c r="G106" s="204" t="s">
        <v>780</v>
      </c>
      <c r="H106" s="205">
        <v>7</v>
      </c>
      <c r="I106" s="206"/>
      <c r="J106" s="207">
        <f>ROUND(I106*H106,2)</f>
        <v>0</v>
      </c>
      <c r="K106" s="203" t="s">
        <v>19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292</v>
      </c>
      <c r="AT106" s="212" t="s">
        <v>167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292</v>
      </c>
      <c r="BM106" s="212" t="s">
        <v>2841</v>
      </c>
    </row>
    <row r="107" s="2" customFormat="1" ht="16.5" customHeight="1">
      <c r="A107" s="35"/>
      <c r="B107" s="36"/>
      <c r="C107" s="201" t="s">
        <v>297</v>
      </c>
      <c r="D107" s="201" t="s">
        <v>167</v>
      </c>
      <c r="E107" s="202" t="s">
        <v>2842</v>
      </c>
      <c r="F107" s="203" t="s">
        <v>2843</v>
      </c>
      <c r="G107" s="204" t="s">
        <v>2844</v>
      </c>
      <c r="H107" s="205">
        <v>1</v>
      </c>
      <c r="I107" s="206"/>
      <c r="J107" s="207">
        <f>ROUND(I107*H107,2)</f>
        <v>0</v>
      </c>
      <c r="K107" s="203" t="s">
        <v>19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292</v>
      </c>
      <c r="AT107" s="212" t="s">
        <v>167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292</v>
      </c>
      <c r="BM107" s="212" t="s">
        <v>2845</v>
      </c>
    </row>
    <row r="108" s="2" customFormat="1" ht="24.15" customHeight="1">
      <c r="A108" s="35"/>
      <c r="B108" s="36"/>
      <c r="C108" s="201" t="s">
        <v>303</v>
      </c>
      <c r="D108" s="201" t="s">
        <v>167</v>
      </c>
      <c r="E108" s="202" t="s">
        <v>2846</v>
      </c>
      <c r="F108" s="203" t="s">
        <v>2847</v>
      </c>
      <c r="G108" s="204" t="s">
        <v>2844</v>
      </c>
      <c r="H108" s="205">
        <v>1</v>
      </c>
      <c r="I108" s="206"/>
      <c r="J108" s="207">
        <f>ROUND(I108*H108,2)</f>
        <v>0</v>
      </c>
      <c r="K108" s="203" t="s">
        <v>19</v>
      </c>
      <c r="L108" s="41"/>
      <c r="M108" s="208" t="s">
        <v>19</v>
      </c>
      <c r="N108" s="209" t="s">
        <v>45</v>
      </c>
      <c r="O108" s="81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292</v>
      </c>
      <c r="AT108" s="212" t="s">
        <v>167</v>
      </c>
      <c r="AU108" s="212" t="s">
        <v>84</v>
      </c>
      <c r="AY108" s="14" t="s">
        <v>164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82</v>
      </c>
      <c r="BK108" s="213">
        <f>ROUND(I108*H108,2)</f>
        <v>0</v>
      </c>
      <c r="BL108" s="14" t="s">
        <v>292</v>
      </c>
      <c r="BM108" s="212" t="s">
        <v>2848</v>
      </c>
    </row>
    <row r="109" s="2" customFormat="1" ht="24.15" customHeight="1">
      <c r="A109" s="35"/>
      <c r="B109" s="36"/>
      <c r="C109" s="201" t="s">
        <v>305</v>
      </c>
      <c r="D109" s="201" t="s">
        <v>167</v>
      </c>
      <c r="E109" s="202" t="s">
        <v>2849</v>
      </c>
      <c r="F109" s="203" t="s">
        <v>2850</v>
      </c>
      <c r="G109" s="204" t="s">
        <v>2844</v>
      </c>
      <c r="H109" s="205">
        <v>1</v>
      </c>
      <c r="I109" s="206"/>
      <c r="J109" s="207">
        <f>ROUND(I109*H109,2)</f>
        <v>0</v>
      </c>
      <c r="K109" s="203" t="s">
        <v>19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292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292</v>
      </c>
      <c r="BM109" s="212" t="s">
        <v>2851</v>
      </c>
    </row>
    <row r="110" s="2" customFormat="1" ht="24.15" customHeight="1">
      <c r="A110" s="35"/>
      <c r="B110" s="36"/>
      <c r="C110" s="201" t="s">
        <v>307</v>
      </c>
      <c r="D110" s="201" t="s">
        <v>167</v>
      </c>
      <c r="E110" s="202" t="s">
        <v>2852</v>
      </c>
      <c r="F110" s="203" t="s">
        <v>2853</v>
      </c>
      <c r="G110" s="204" t="s">
        <v>2844</v>
      </c>
      <c r="H110" s="205">
        <v>1</v>
      </c>
      <c r="I110" s="206"/>
      <c r="J110" s="207">
        <f>ROUND(I110*H110,2)</f>
        <v>0</v>
      </c>
      <c r="K110" s="203" t="s">
        <v>19</v>
      </c>
      <c r="L110" s="41"/>
      <c r="M110" s="208" t="s">
        <v>19</v>
      </c>
      <c r="N110" s="209" t="s">
        <v>45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292</v>
      </c>
      <c r="AT110" s="212" t="s">
        <v>167</v>
      </c>
      <c r="AU110" s="212" t="s">
        <v>84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292</v>
      </c>
      <c r="BM110" s="212" t="s">
        <v>2854</v>
      </c>
    </row>
    <row r="111" s="2" customFormat="1" ht="24.15" customHeight="1">
      <c r="A111" s="35"/>
      <c r="B111" s="36"/>
      <c r="C111" s="201" t="s">
        <v>7</v>
      </c>
      <c r="D111" s="201" t="s">
        <v>167</v>
      </c>
      <c r="E111" s="202" t="s">
        <v>2855</v>
      </c>
      <c r="F111" s="203" t="s">
        <v>2856</v>
      </c>
      <c r="G111" s="204" t="s">
        <v>2844</v>
      </c>
      <c r="H111" s="205">
        <v>8</v>
      </c>
      <c r="I111" s="206"/>
      <c r="J111" s="207">
        <f>ROUND(I111*H111,2)</f>
        <v>0</v>
      </c>
      <c r="K111" s="203" t="s">
        <v>19</v>
      </c>
      <c r="L111" s="41"/>
      <c r="M111" s="208" t="s">
        <v>19</v>
      </c>
      <c r="N111" s="209" t="s">
        <v>45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292</v>
      </c>
      <c r="AT111" s="212" t="s">
        <v>167</v>
      </c>
      <c r="AU111" s="212" t="s">
        <v>84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292</v>
      </c>
      <c r="BM111" s="212" t="s">
        <v>2857</v>
      </c>
    </row>
    <row r="112" s="2" customFormat="1" ht="24.15" customHeight="1">
      <c r="A112" s="35"/>
      <c r="B112" s="36"/>
      <c r="C112" s="201" t="s">
        <v>312</v>
      </c>
      <c r="D112" s="201" t="s">
        <v>167</v>
      </c>
      <c r="E112" s="202" t="s">
        <v>2858</v>
      </c>
      <c r="F112" s="203" t="s">
        <v>2859</v>
      </c>
      <c r="G112" s="204" t="s">
        <v>2844</v>
      </c>
      <c r="H112" s="205">
        <v>1</v>
      </c>
      <c r="I112" s="206"/>
      <c r="J112" s="207">
        <f>ROUND(I112*H112,2)</f>
        <v>0</v>
      </c>
      <c r="K112" s="203" t="s">
        <v>19</v>
      </c>
      <c r="L112" s="41"/>
      <c r="M112" s="208" t="s">
        <v>19</v>
      </c>
      <c r="N112" s="209" t="s">
        <v>45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292</v>
      </c>
      <c r="AT112" s="212" t="s">
        <v>167</v>
      </c>
      <c r="AU112" s="212" t="s">
        <v>84</v>
      </c>
      <c r="AY112" s="14" t="s">
        <v>164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82</v>
      </c>
      <c r="BK112" s="213">
        <f>ROUND(I112*H112,2)</f>
        <v>0</v>
      </c>
      <c r="BL112" s="14" t="s">
        <v>292</v>
      </c>
      <c r="BM112" s="212" t="s">
        <v>2860</v>
      </c>
    </row>
    <row r="113" s="2" customFormat="1" ht="24.15" customHeight="1">
      <c r="A113" s="35"/>
      <c r="B113" s="36"/>
      <c r="C113" s="201" t="s">
        <v>395</v>
      </c>
      <c r="D113" s="201" t="s">
        <v>167</v>
      </c>
      <c r="E113" s="202" t="s">
        <v>2861</v>
      </c>
      <c r="F113" s="203" t="s">
        <v>2862</v>
      </c>
      <c r="G113" s="204" t="s">
        <v>2844</v>
      </c>
      <c r="H113" s="205">
        <v>1</v>
      </c>
      <c r="I113" s="206"/>
      <c r="J113" s="207">
        <f>ROUND(I113*H113,2)</f>
        <v>0</v>
      </c>
      <c r="K113" s="203" t="s">
        <v>19</v>
      </c>
      <c r="L113" s="41"/>
      <c r="M113" s="208" t="s">
        <v>19</v>
      </c>
      <c r="N113" s="209" t="s">
        <v>45</v>
      </c>
      <c r="O113" s="8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292</v>
      </c>
      <c r="AT113" s="212" t="s">
        <v>167</v>
      </c>
      <c r="AU113" s="212" t="s">
        <v>84</v>
      </c>
      <c r="AY113" s="14" t="s">
        <v>164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82</v>
      </c>
      <c r="BK113" s="213">
        <f>ROUND(I113*H113,2)</f>
        <v>0</v>
      </c>
      <c r="BL113" s="14" t="s">
        <v>292</v>
      </c>
      <c r="BM113" s="212" t="s">
        <v>2863</v>
      </c>
    </row>
    <row r="114" s="2" customFormat="1" ht="24.15" customHeight="1">
      <c r="A114" s="35"/>
      <c r="B114" s="36"/>
      <c r="C114" s="201" t="s">
        <v>400</v>
      </c>
      <c r="D114" s="201" t="s">
        <v>167</v>
      </c>
      <c r="E114" s="202" t="s">
        <v>2864</v>
      </c>
      <c r="F114" s="203" t="s">
        <v>2865</v>
      </c>
      <c r="G114" s="204" t="s">
        <v>2844</v>
      </c>
      <c r="H114" s="205">
        <v>1</v>
      </c>
      <c r="I114" s="206"/>
      <c r="J114" s="207">
        <f>ROUND(I114*H114,2)</f>
        <v>0</v>
      </c>
      <c r="K114" s="203" t="s">
        <v>19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292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292</v>
      </c>
      <c r="BM114" s="212" t="s">
        <v>2866</v>
      </c>
    </row>
    <row r="115" s="2" customFormat="1" ht="24.15" customHeight="1">
      <c r="A115" s="35"/>
      <c r="B115" s="36"/>
      <c r="C115" s="201" t="s">
        <v>405</v>
      </c>
      <c r="D115" s="201" t="s">
        <v>167</v>
      </c>
      <c r="E115" s="202" t="s">
        <v>2867</v>
      </c>
      <c r="F115" s="203" t="s">
        <v>2868</v>
      </c>
      <c r="G115" s="204" t="s">
        <v>2844</v>
      </c>
      <c r="H115" s="205">
        <v>4</v>
      </c>
      <c r="I115" s="206"/>
      <c r="J115" s="207">
        <f>ROUND(I115*H115,2)</f>
        <v>0</v>
      </c>
      <c r="K115" s="203" t="s">
        <v>19</v>
      </c>
      <c r="L115" s="41"/>
      <c r="M115" s="208" t="s">
        <v>19</v>
      </c>
      <c r="N115" s="209" t="s">
        <v>45</v>
      </c>
      <c r="O115" s="81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292</v>
      </c>
      <c r="AT115" s="212" t="s">
        <v>167</v>
      </c>
      <c r="AU115" s="212" t="s">
        <v>84</v>
      </c>
      <c r="AY115" s="14" t="s">
        <v>164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82</v>
      </c>
      <c r="BK115" s="213">
        <f>ROUND(I115*H115,2)</f>
        <v>0</v>
      </c>
      <c r="BL115" s="14" t="s">
        <v>292</v>
      </c>
      <c r="BM115" s="212" t="s">
        <v>2869</v>
      </c>
    </row>
    <row r="116" s="2" customFormat="1" ht="16.5" customHeight="1">
      <c r="A116" s="35"/>
      <c r="B116" s="36"/>
      <c r="C116" s="201" t="s">
        <v>410</v>
      </c>
      <c r="D116" s="201" t="s">
        <v>167</v>
      </c>
      <c r="E116" s="202" t="s">
        <v>2870</v>
      </c>
      <c r="F116" s="203" t="s">
        <v>2871</v>
      </c>
      <c r="G116" s="204" t="s">
        <v>219</v>
      </c>
      <c r="H116" s="205">
        <v>155</v>
      </c>
      <c r="I116" s="206"/>
      <c r="J116" s="207">
        <f>ROUND(I116*H116,2)</f>
        <v>0</v>
      </c>
      <c r="K116" s="203" t="s">
        <v>19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292</v>
      </c>
      <c r="AT116" s="212" t="s">
        <v>167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292</v>
      </c>
      <c r="BM116" s="212" t="s">
        <v>2872</v>
      </c>
    </row>
    <row r="117" s="2" customFormat="1" ht="16.5" customHeight="1">
      <c r="A117" s="35"/>
      <c r="B117" s="36"/>
      <c r="C117" s="201" t="s">
        <v>415</v>
      </c>
      <c r="D117" s="201" t="s">
        <v>167</v>
      </c>
      <c r="E117" s="202" t="s">
        <v>2873</v>
      </c>
      <c r="F117" s="203" t="s">
        <v>2874</v>
      </c>
      <c r="G117" s="204" t="s">
        <v>219</v>
      </c>
      <c r="H117" s="205">
        <v>52</v>
      </c>
      <c r="I117" s="206"/>
      <c r="J117" s="207">
        <f>ROUND(I117*H117,2)</f>
        <v>0</v>
      </c>
      <c r="K117" s="203" t="s">
        <v>19</v>
      </c>
      <c r="L117" s="41"/>
      <c r="M117" s="208" t="s">
        <v>19</v>
      </c>
      <c r="N117" s="209" t="s">
        <v>45</v>
      </c>
      <c r="O117" s="81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292</v>
      </c>
      <c r="AT117" s="212" t="s">
        <v>167</v>
      </c>
      <c r="AU117" s="212" t="s">
        <v>84</v>
      </c>
      <c r="AY117" s="14" t="s">
        <v>164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82</v>
      </c>
      <c r="BK117" s="213">
        <f>ROUND(I117*H117,2)</f>
        <v>0</v>
      </c>
      <c r="BL117" s="14" t="s">
        <v>292</v>
      </c>
      <c r="BM117" s="212" t="s">
        <v>2875</v>
      </c>
    </row>
    <row r="118" s="2" customFormat="1" ht="16.5" customHeight="1">
      <c r="A118" s="35"/>
      <c r="B118" s="36"/>
      <c r="C118" s="201" t="s">
        <v>420</v>
      </c>
      <c r="D118" s="201" t="s">
        <v>167</v>
      </c>
      <c r="E118" s="202" t="s">
        <v>2876</v>
      </c>
      <c r="F118" s="203" t="s">
        <v>2877</v>
      </c>
      <c r="G118" s="204" t="s">
        <v>219</v>
      </c>
      <c r="H118" s="205">
        <v>70</v>
      </c>
      <c r="I118" s="206"/>
      <c r="J118" s="207">
        <f>ROUND(I118*H118,2)</f>
        <v>0</v>
      </c>
      <c r="K118" s="203" t="s">
        <v>19</v>
      </c>
      <c r="L118" s="41"/>
      <c r="M118" s="208" t="s">
        <v>19</v>
      </c>
      <c r="N118" s="209" t="s">
        <v>45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292</v>
      </c>
      <c r="AT118" s="212" t="s">
        <v>167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292</v>
      </c>
      <c r="BM118" s="212" t="s">
        <v>2878</v>
      </c>
    </row>
    <row r="119" s="2" customFormat="1" ht="16.5" customHeight="1">
      <c r="A119" s="35"/>
      <c r="B119" s="36"/>
      <c r="C119" s="201" t="s">
        <v>425</v>
      </c>
      <c r="D119" s="201" t="s">
        <v>167</v>
      </c>
      <c r="E119" s="202" t="s">
        <v>2879</v>
      </c>
      <c r="F119" s="203" t="s">
        <v>2880</v>
      </c>
      <c r="G119" s="204" t="s">
        <v>219</v>
      </c>
      <c r="H119" s="205">
        <v>100</v>
      </c>
      <c r="I119" s="206"/>
      <c r="J119" s="207">
        <f>ROUND(I119*H119,2)</f>
        <v>0</v>
      </c>
      <c r="K119" s="203" t="s">
        <v>19</v>
      </c>
      <c r="L119" s="41"/>
      <c r="M119" s="208" t="s">
        <v>19</v>
      </c>
      <c r="N119" s="209" t="s">
        <v>45</v>
      </c>
      <c r="O119" s="81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292</v>
      </c>
      <c r="AT119" s="212" t="s">
        <v>167</v>
      </c>
      <c r="AU119" s="212" t="s">
        <v>84</v>
      </c>
      <c r="AY119" s="14" t="s">
        <v>164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82</v>
      </c>
      <c r="BK119" s="213">
        <f>ROUND(I119*H119,2)</f>
        <v>0</v>
      </c>
      <c r="BL119" s="14" t="s">
        <v>292</v>
      </c>
      <c r="BM119" s="212" t="s">
        <v>2881</v>
      </c>
    </row>
    <row r="120" s="2" customFormat="1" ht="16.5" customHeight="1">
      <c r="A120" s="35"/>
      <c r="B120" s="36"/>
      <c r="C120" s="201" t="s">
        <v>430</v>
      </c>
      <c r="D120" s="201" t="s">
        <v>167</v>
      </c>
      <c r="E120" s="202" t="s">
        <v>2882</v>
      </c>
      <c r="F120" s="203" t="s">
        <v>2883</v>
      </c>
      <c r="G120" s="204" t="s">
        <v>219</v>
      </c>
      <c r="H120" s="205">
        <v>38</v>
      </c>
      <c r="I120" s="206"/>
      <c r="J120" s="207">
        <f>ROUND(I120*H120,2)</f>
        <v>0</v>
      </c>
      <c r="K120" s="203" t="s">
        <v>19</v>
      </c>
      <c r="L120" s="41"/>
      <c r="M120" s="208" t="s">
        <v>19</v>
      </c>
      <c r="N120" s="209" t="s">
        <v>45</v>
      </c>
      <c r="O120" s="8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292</v>
      </c>
      <c r="AT120" s="212" t="s">
        <v>167</v>
      </c>
      <c r="AU120" s="212" t="s">
        <v>84</v>
      </c>
      <c r="AY120" s="14" t="s">
        <v>164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82</v>
      </c>
      <c r="BK120" s="213">
        <f>ROUND(I120*H120,2)</f>
        <v>0</v>
      </c>
      <c r="BL120" s="14" t="s">
        <v>292</v>
      </c>
      <c r="BM120" s="212" t="s">
        <v>2884</v>
      </c>
    </row>
    <row r="121" s="2" customFormat="1" ht="16.5" customHeight="1">
      <c r="A121" s="35"/>
      <c r="B121" s="36"/>
      <c r="C121" s="201" t="s">
        <v>436</v>
      </c>
      <c r="D121" s="201" t="s">
        <v>167</v>
      </c>
      <c r="E121" s="202" t="s">
        <v>2885</v>
      </c>
      <c r="F121" s="203" t="s">
        <v>2886</v>
      </c>
      <c r="G121" s="204" t="s">
        <v>219</v>
      </c>
      <c r="H121" s="205">
        <v>6</v>
      </c>
      <c r="I121" s="206"/>
      <c r="J121" s="207">
        <f>ROUND(I121*H121,2)</f>
        <v>0</v>
      </c>
      <c r="K121" s="203" t="s">
        <v>19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292</v>
      </c>
      <c r="AT121" s="212" t="s">
        <v>167</v>
      </c>
      <c r="AU121" s="212" t="s">
        <v>84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292</v>
      </c>
      <c r="BM121" s="212" t="s">
        <v>2887</v>
      </c>
    </row>
    <row r="122" s="2" customFormat="1" ht="16.5" customHeight="1">
      <c r="A122" s="35"/>
      <c r="B122" s="36"/>
      <c r="C122" s="201" t="s">
        <v>443</v>
      </c>
      <c r="D122" s="201" t="s">
        <v>167</v>
      </c>
      <c r="E122" s="202" t="s">
        <v>2888</v>
      </c>
      <c r="F122" s="203" t="s">
        <v>2889</v>
      </c>
      <c r="G122" s="204" t="s">
        <v>780</v>
      </c>
      <c r="H122" s="205">
        <v>76</v>
      </c>
      <c r="I122" s="206"/>
      <c r="J122" s="207">
        <f>ROUND(I122*H122,2)</f>
        <v>0</v>
      </c>
      <c r="K122" s="203" t="s">
        <v>19</v>
      </c>
      <c r="L122" s="41"/>
      <c r="M122" s="208" t="s">
        <v>19</v>
      </c>
      <c r="N122" s="209" t="s">
        <v>45</v>
      </c>
      <c r="O122" s="81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292</v>
      </c>
      <c r="AT122" s="212" t="s">
        <v>167</v>
      </c>
      <c r="AU122" s="212" t="s">
        <v>84</v>
      </c>
      <c r="AY122" s="14" t="s">
        <v>164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82</v>
      </c>
      <c r="BK122" s="213">
        <f>ROUND(I122*H122,2)</f>
        <v>0</v>
      </c>
      <c r="BL122" s="14" t="s">
        <v>292</v>
      </c>
      <c r="BM122" s="212" t="s">
        <v>2890</v>
      </c>
    </row>
    <row r="123" s="2" customFormat="1" ht="16.5" customHeight="1">
      <c r="A123" s="35"/>
      <c r="B123" s="36"/>
      <c r="C123" s="201" t="s">
        <v>449</v>
      </c>
      <c r="D123" s="201" t="s">
        <v>167</v>
      </c>
      <c r="E123" s="202" t="s">
        <v>2891</v>
      </c>
      <c r="F123" s="203" t="s">
        <v>2892</v>
      </c>
      <c r="G123" s="204" t="s">
        <v>780</v>
      </c>
      <c r="H123" s="205">
        <v>54</v>
      </c>
      <c r="I123" s="206"/>
      <c r="J123" s="207">
        <f>ROUND(I123*H123,2)</f>
        <v>0</v>
      </c>
      <c r="K123" s="203" t="s">
        <v>19</v>
      </c>
      <c r="L123" s="41"/>
      <c r="M123" s="208" t="s">
        <v>19</v>
      </c>
      <c r="N123" s="209" t="s">
        <v>45</v>
      </c>
      <c r="O123" s="8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292</v>
      </c>
      <c r="AT123" s="212" t="s">
        <v>167</v>
      </c>
      <c r="AU123" s="212" t="s">
        <v>84</v>
      </c>
      <c r="AY123" s="14" t="s">
        <v>164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82</v>
      </c>
      <c r="BK123" s="213">
        <f>ROUND(I123*H123,2)</f>
        <v>0</v>
      </c>
      <c r="BL123" s="14" t="s">
        <v>292</v>
      </c>
      <c r="BM123" s="212" t="s">
        <v>2893</v>
      </c>
    </row>
    <row r="124" s="2" customFormat="1" ht="16.5" customHeight="1">
      <c r="A124" s="35"/>
      <c r="B124" s="36"/>
      <c r="C124" s="201" t="s">
        <v>458</v>
      </c>
      <c r="D124" s="201" t="s">
        <v>167</v>
      </c>
      <c r="E124" s="202" t="s">
        <v>2894</v>
      </c>
      <c r="F124" s="203" t="s">
        <v>2895</v>
      </c>
      <c r="G124" s="204" t="s">
        <v>1301</v>
      </c>
      <c r="H124" s="205">
        <v>26</v>
      </c>
      <c r="I124" s="206"/>
      <c r="J124" s="207">
        <f>ROUND(I124*H124,2)</f>
        <v>0</v>
      </c>
      <c r="K124" s="203" t="s">
        <v>19</v>
      </c>
      <c r="L124" s="41"/>
      <c r="M124" s="208" t="s">
        <v>19</v>
      </c>
      <c r="N124" s="209" t="s">
        <v>45</v>
      </c>
      <c r="O124" s="81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292</v>
      </c>
      <c r="AT124" s="212" t="s">
        <v>167</v>
      </c>
      <c r="AU124" s="212" t="s">
        <v>84</v>
      </c>
      <c r="AY124" s="14" t="s">
        <v>164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82</v>
      </c>
      <c r="BK124" s="213">
        <f>ROUND(I124*H124,2)</f>
        <v>0</v>
      </c>
      <c r="BL124" s="14" t="s">
        <v>292</v>
      </c>
      <c r="BM124" s="212" t="s">
        <v>2896</v>
      </c>
    </row>
    <row r="125" s="2" customFormat="1" ht="16.5" customHeight="1">
      <c r="A125" s="35"/>
      <c r="B125" s="36"/>
      <c r="C125" s="201" t="s">
        <v>463</v>
      </c>
      <c r="D125" s="201" t="s">
        <v>167</v>
      </c>
      <c r="E125" s="202" t="s">
        <v>2897</v>
      </c>
      <c r="F125" s="203" t="s">
        <v>2898</v>
      </c>
      <c r="G125" s="204" t="s">
        <v>780</v>
      </c>
      <c r="H125" s="205">
        <v>108</v>
      </c>
      <c r="I125" s="206"/>
      <c r="J125" s="207">
        <f>ROUND(I125*H125,2)</f>
        <v>0</v>
      </c>
      <c r="K125" s="203" t="s">
        <v>19</v>
      </c>
      <c r="L125" s="41"/>
      <c r="M125" s="208" t="s">
        <v>19</v>
      </c>
      <c r="N125" s="209" t="s">
        <v>45</v>
      </c>
      <c r="O125" s="81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292</v>
      </c>
      <c r="AT125" s="212" t="s">
        <v>167</v>
      </c>
      <c r="AU125" s="212" t="s">
        <v>84</v>
      </c>
      <c r="AY125" s="14" t="s">
        <v>164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82</v>
      </c>
      <c r="BK125" s="213">
        <f>ROUND(I125*H125,2)</f>
        <v>0</v>
      </c>
      <c r="BL125" s="14" t="s">
        <v>292</v>
      </c>
      <c r="BM125" s="212" t="s">
        <v>2899</v>
      </c>
    </row>
    <row r="126" s="2" customFormat="1" ht="16.5" customHeight="1">
      <c r="A126" s="35"/>
      <c r="B126" s="36"/>
      <c r="C126" s="201" t="s">
        <v>467</v>
      </c>
      <c r="D126" s="201" t="s">
        <v>167</v>
      </c>
      <c r="E126" s="202" t="s">
        <v>2900</v>
      </c>
      <c r="F126" s="203" t="s">
        <v>2901</v>
      </c>
      <c r="G126" s="204" t="s">
        <v>780</v>
      </c>
      <c r="H126" s="205">
        <v>26</v>
      </c>
      <c r="I126" s="206"/>
      <c r="J126" s="207">
        <f>ROUND(I126*H126,2)</f>
        <v>0</v>
      </c>
      <c r="K126" s="203" t="s">
        <v>19</v>
      </c>
      <c r="L126" s="41"/>
      <c r="M126" s="208" t="s">
        <v>19</v>
      </c>
      <c r="N126" s="209" t="s">
        <v>45</v>
      </c>
      <c r="O126" s="81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292</v>
      </c>
      <c r="AT126" s="212" t="s">
        <v>167</v>
      </c>
      <c r="AU126" s="212" t="s">
        <v>84</v>
      </c>
      <c r="AY126" s="14" t="s">
        <v>164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82</v>
      </c>
      <c r="BK126" s="213">
        <f>ROUND(I126*H126,2)</f>
        <v>0</v>
      </c>
      <c r="BL126" s="14" t="s">
        <v>292</v>
      </c>
      <c r="BM126" s="212" t="s">
        <v>2902</v>
      </c>
    </row>
    <row r="127" s="2" customFormat="1" ht="16.5" customHeight="1">
      <c r="A127" s="35"/>
      <c r="B127" s="36"/>
      <c r="C127" s="201" t="s">
        <v>472</v>
      </c>
      <c r="D127" s="201" t="s">
        <v>167</v>
      </c>
      <c r="E127" s="202" t="s">
        <v>2903</v>
      </c>
      <c r="F127" s="203" t="s">
        <v>2904</v>
      </c>
      <c r="G127" s="204" t="s">
        <v>780</v>
      </c>
      <c r="H127" s="205">
        <v>26</v>
      </c>
      <c r="I127" s="206"/>
      <c r="J127" s="207">
        <f>ROUND(I127*H127,2)</f>
        <v>0</v>
      </c>
      <c r="K127" s="203" t="s">
        <v>19</v>
      </c>
      <c r="L127" s="41"/>
      <c r="M127" s="208" t="s">
        <v>19</v>
      </c>
      <c r="N127" s="209" t="s">
        <v>45</v>
      </c>
      <c r="O127" s="81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292</v>
      </c>
      <c r="AT127" s="212" t="s">
        <v>167</v>
      </c>
      <c r="AU127" s="212" t="s">
        <v>84</v>
      </c>
      <c r="AY127" s="14" t="s">
        <v>164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82</v>
      </c>
      <c r="BK127" s="213">
        <f>ROUND(I127*H127,2)</f>
        <v>0</v>
      </c>
      <c r="BL127" s="14" t="s">
        <v>292</v>
      </c>
      <c r="BM127" s="212" t="s">
        <v>2905</v>
      </c>
    </row>
    <row r="128" s="2" customFormat="1" ht="16.5" customHeight="1">
      <c r="A128" s="35"/>
      <c r="B128" s="36"/>
      <c r="C128" s="201" t="s">
        <v>475</v>
      </c>
      <c r="D128" s="201" t="s">
        <v>167</v>
      </c>
      <c r="E128" s="202" t="s">
        <v>2906</v>
      </c>
      <c r="F128" s="203" t="s">
        <v>2907</v>
      </c>
      <c r="G128" s="204" t="s">
        <v>780</v>
      </c>
      <c r="H128" s="205">
        <v>42</v>
      </c>
      <c r="I128" s="206"/>
      <c r="J128" s="207">
        <f>ROUND(I128*H128,2)</f>
        <v>0</v>
      </c>
      <c r="K128" s="203" t="s">
        <v>19</v>
      </c>
      <c r="L128" s="41"/>
      <c r="M128" s="208" t="s">
        <v>19</v>
      </c>
      <c r="N128" s="209" t="s">
        <v>45</v>
      </c>
      <c r="O128" s="81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292</v>
      </c>
      <c r="AT128" s="212" t="s">
        <v>167</v>
      </c>
      <c r="AU128" s="212" t="s">
        <v>84</v>
      </c>
      <c r="AY128" s="14" t="s">
        <v>164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82</v>
      </c>
      <c r="BK128" s="213">
        <f>ROUND(I128*H128,2)</f>
        <v>0</v>
      </c>
      <c r="BL128" s="14" t="s">
        <v>292</v>
      </c>
      <c r="BM128" s="212" t="s">
        <v>2908</v>
      </c>
    </row>
    <row r="129" s="2" customFormat="1" ht="16.5" customHeight="1">
      <c r="A129" s="35"/>
      <c r="B129" s="36"/>
      <c r="C129" s="201" t="s">
        <v>480</v>
      </c>
      <c r="D129" s="201" t="s">
        <v>167</v>
      </c>
      <c r="E129" s="202" t="s">
        <v>2909</v>
      </c>
      <c r="F129" s="203" t="s">
        <v>2910</v>
      </c>
      <c r="G129" s="204" t="s">
        <v>780</v>
      </c>
      <c r="H129" s="205">
        <v>18</v>
      </c>
      <c r="I129" s="206"/>
      <c r="J129" s="207">
        <f>ROUND(I129*H129,2)</f>
        <v>0</v>
      </c>
      <c r="K129" s="203" t="s">
        <v>19</v>
      </c>
      <c r="L129" s="41"/>
      <c r="M129" s="208" t="s">
        <v>19</v>
      </c>
      <c r="N129" s="209" t="s">
        <v>45</v>
      </c>
      <c r="O129" s="81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292</v>
      </c>
      <c r="AT129" s="212" t="s">
        <v>167</v>
      </c>
      <c r="AU129" s="212" t="s">
        <v>84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292</v>
      </c>
      <c r="BM129" s="212" t="s">
        <v>2911</v>
      </c>
    </row>
    <row r="130" s="2" customFormat="1" ht="16.5" customHeight="1">
      <c r="A130" s="35"/>
      <c r="B130" s="36"/>
      <c r="C130" s="201" t="s">
        <v>484</v>
      </c>
      <c r="D130" s="201" t="s">
        <v>167</v>
      </c>
      <c r="E130" s="202" t="s">
        <v>2912</v>
      </c>
      <c r="F130" s="203" t="s">
        <v>2913</v>
      </c>
      <c r="G130" s="204" t="s">
        <v>780</v>
      </c>
      <c r="H130" s="205">
        <v>2</v>
      </c>
      <c r="I130" s="206"/>
      <c r="J130" s="207">
        <f>ROUND(I130*H130,2)</f>
        <v>0</v>
      </c>
      <c r="K130" s="203" t="s">
        <v>19</v>
      </c>
      <c r="L130" s="41"/>
      <c r="M130" s="208" t="s">
        <v>19</v>
      </c>
      <c r="N130" s="209" t="s">
        <v>45</v>
      </c>
      <c r="O130" s="81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292</v>
      </c>
      <c r="AT130" s="212" t="s">
        <v>167</v>
      </c>
      <c r="AU130" s="212" t="s">
        <v>84</v>
      </c>
      <c r="AY130" s="14" t="s">
        <v>164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82</v>
      </c>
      <c r="BK130" s="213">
        <f>ROUND(I130*H130,2)</f>
        <v>0</v>
      </c>
      <c r="BL130" s="14" t="s">
        <v>292</v>
      </c>
      <c r="BM130" s="212" t="s">
        <v>2914</v>
      </c>
    </row>
    <row r="131" s="2" customFormat="1" ht="16.5" customHeight="1">
      <c r="A131" s="35"/>
      <c r="B131" s="36"/>
      <c r="C131" s="201" t="s">
        <v>489</v>
      </c>
      <c r="D131" s="201" t="s">
        <v>167</v>
      </c>
      <c r="E131" s="202" t="s">
        <v>2915</v>
      </c>
      <c r="F131" s="203" t="s">
        <v>2916</v>
      </c>
      <c r="G131" s="204" t="s">
        <v>780</v>
      </c>
      <c r="H131" s="205">
        <v>2</v>
      </c>
      <c r="I131" s="206"/>
      <c r="J131" s="207">
        <f>ROUND(I131*H131,2)</f>
        <v>0</v>
      </c>
      <c r="K131" s="203" t="s">
        <v>19</v>
      </c>
      <c r="L131" s="41"/>
      <c r="M131" s="208" t="s">
        <v>19</v>
      </c>
      <c r="N131" s="209" t="s">
        <v>45</v>
      </c>
      <c r="O131" s="81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292</v>
      </c>
      <c r="AT131" s="212" t="s">
        <v>167</v>
      </c>
      <c r="AU131" s="212" t="s">
        <v>84</v>
      </c>
      <c r="AY131" s="14" t="s">
        <v>164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82</v>
      </c>
      <c r="BK131" s="213">
        <f>ROUND(I131*H131,2)</f>
        <v>0</v>
      </c>
      <c r="BL131" s="14" t="s">
        <v>292</v>
      </c>
      <c r="BM131" s="212" t="s">
        <v>2917</v>
      </c>
    </row>
    <row r="132" s="2" customFormat="1" ht="16.5" customHeight="1">
      <c r="A132" s="35"/>
      <c r="B132" s="36"/>
      <c r="C132" s="201" t="s">
        <v>491</v>
      </c>
      <c r="D132" s="201" t="s">
        <v>167</v>
      </c>
      <c r="E132" s="202" t="s">
        <v>2918</v>
      </c>
      <c r="F132" s="203" t="s">
        <v>2919</v>
      </c>
      <c r="G132" s="204" t="s">
        <v>780</v>
      </c>
      <c r="H132" s="205">
        <v>52</v>
      </c>
      <c r="I132" s="206"/>
      <c r="J132" s="207">
        <f>ROUND(I132*H132,2)</f>
        <v>0</v>
      </c>
      <c r="K132" s="203" t="s">
        <v>19</v>
      </c>
      <c r="L132" s="41"/>
      <c r="M132" s="208" t="s">
        <v>19</v>
      </c>
      <c r="N132" s="209" t="s">
        <v>45</v>
      </c>
      <c r="O132" s="81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292</v>
      </c>
      <c r="AT132" s="212" t="s">
        <v>167</v>
      </c>
      <c r="AU132" s="212" t="s">
        <v>84</v>
      </c>
      <c r="AY132" s="14" t="s">
        <v>164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82</v>
      </c>
      <c r="BK132" s="213">
        <f>ROUND(I132*H132,2)</f>
        <v>0</v>
      </c>
      <c r="BL132" s="14" t="s">
        <v>292</v>
      </c>
      <c r="BM132" s="212" t="s">
        <v>2920</v>
      </c>
    </row>
    <row r="133" s="2" customFormat="1" ht="16.5" customHeight="1">
      <c r="A133" s="35"/>
      <c r="B133" s="36"/>
      <c r="C133" s="201" t="s">
        <v>496</v>
      </c>
      <c r="D133" s="201" t="s">
        <v>167</v>
      </c>
      <c r="E133" s="202" t="s">
        <v>2921</v>
      </c>
      <c r="F133" s="203" t="s">
        <v>2922</v>
      </c>
      <c r="G133" s="204" t="s">
        <v>780</v>
      </c>
      <c r="H133" s="205">
        <v>4</v>
      </c>
      <c r="I133" s="206"/>
      <c r="J133" s="207">
        <f>ROUND(I133*H133,2)</f>
        <v>0</v>
      </c>
      <c r="K133" s="203" t="s">
        <v>19</v>
      </c>
      <c r="L133" s="41"/>
      <c r="M133" s="208" t="s">
        <v>19</v>
      </c>
      <c r="N133" s="209" t="s">
        <v>45</v>
      </c>
      <c r="O133" s="81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292</v>
      </c>
      <c r="AT133" s="212" t="s">
        <v>167</v>
      </c>
      <c r="AU133" s="212" t="s">
        <v>84</v>
      </c>
      <c r="AY133" s="14" t="s">
        <v>164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82</v>
      </c>
      <c r="BK133" s="213">
        <f>ROUND(I133*H133,2)</f>
        <v>0</v>
      </c>
      <c r="BL133" s="14" t="s">
        <v>292</v>
      </c>
      <c r="BM133" s="212" t="s">
        <v>2923</v>
      </c>
    </row>
    <row r="134" s="2" customFormat="1" ht="16.5" customHeight="1">
      <c r="A134" s="35"/>
      <c r="B134" s="36"/>
      <c r="C134" s="201" t="s">
        <v>503</v>
      </c>
      <c r="D134" s="201" t="s">
        <v>167</v>
      </c>
      <c r="E134" s="202" t="s">
        <v>2924</v>
      </c>
      <c r="F134" s="203" t="s">
        <v>2925</v>
      </c>
      <c r="G134" s="204" t="s">
        <v>780</v>
      </c>
      <c r="H134" s="205">
        <v>4</v>
      </c>
      <c r="I134" s="206"/>
      <c r="J134" s="207">
        <f>ROUND(I134*H134,2)</f>
        <v>0</v>
      </c>
      <c r="K134" s="203" t="s">
        <v>19</v>
      </c>
      <c r="L134" s="41"/>
      <c r="M134" s="208" t="s">
        <v>19</v>
      </c>
      <c r="N134" s="209" t="s">
        <v>45</v>
      </c>
      <c r="O134" s="81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292</v>
      </c>
      <c r="AT134" s="212" t="s">
        <v>167</v>
      </c>
      <c r="AU134" s="212" t="s">
        <v>84</v>
      </c>
      <c r="AY134" s="14" t="s">
        <v>164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82</v>
      </c>
      <c r="BK134" s="213">
        <f>ROUND(I134*H134,2)</f>
        <v>0</v>
      </c>
      <c r="BL134" s="14" t="s">
        <v>292</v>
      </c>
      <c r="BM134" s="212" t="s">
        <v>2926</v>
      </c>
    </row>
    <row r="135" s="2" customFormat="1" ht="16.5" customHeight="1">
      <c r="A135" s="35"/>
      <c r="B135" s="36"/>
      <c r="C135" s="201" t="s">
        <v>508</v>
      </c>
      <c r="D135" s="201" t="s">
        <v>167</v>
      </c>
      <c r="E135" s="202" t="s">
        <v>2927</v>
      </c>
      <c r="F135" s="203" t="s">
        <v>2928</v>
      </c>
      <c r="G135" s="204" t="s">
        <v>780</v>
      </c>
      <c r="H135" s="205">
        <v>2</v>
      </c>
      <c r="I135" s="206"/>
      <c r="J135" s="207">
        <f>ROUND(I135*H135,2)</f>
        <v>0</v>
      </c>
      <c r="K135" s="203" t="s">
        <v>19</v>
      </c>
      <c r="L135" s="41"/>
      <c r="M135" s="208" t="s">
        <v>19</v>
      </c>
      <c r="N135" s="209" t="s">
        <v>45</v>
      </c>
      <c r="O135" s="8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292</v>
      </c>
      <c r="AT135" s="212" t="s">
        <v>167</v>
      </c>
      <c r="AU135" s="212" t="s">
        <v>84</v>
      </c>
      <c r="AY135" s="14" t="s">
        <v>164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82</v>
      </c>
      <c r="BK135" s="213">
        <f>ROUND(I135*H135,2)</f>
        <v>0</v>
      </c>
      <c r="BL135" s="14" t="s">
        <v>292</v>
      </c>
      <c r="BM135" s="212" t="s">
        <v>2929</v>
      </c>
    </row>
    <row r="136" s="2" customFormat="1" ht="16.5" customHeight="1">
      <c r="A136" s="35"/>
      <c r="B136" s="36"/>
      <c r="C136" s="201" t="s">
        <v>512</v>
      </c>
      <c r="D136" s="201" t="s">
        <v>167</v>
      </c>
      <c r="E136" s="202" t="s">
        <v>2930</v>
      </c>
      <c r="F136" s="203" t="s">
        <v>2931</v>
      </c>
      <c r="G136" s="204" t="s">
        <v>780</v>
      </c>
      <c r="H136" s="205">
        <v>8</v>
      </c>
      <c r="I136" s="206"/>
      <c r="J136" s="207">
        <f>ROUND(I136*H136,2)</f>
        <v>0</v>
      </c>
      <c r="K136" s="203" t="s">
        <v>19</v>
      </c>
      <c r="L136" s="41"/>
      <c r="M136" s="208" t="s">
        <v>19</v>
      </c>
      <c r="N136" s="209" t="s">
        <v>45</v>
      </c>
      <c r="O136" s="81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292</v>
      </c>
      <c r="AT136" s="212" t="s">
        <v>167</v>
      </c>
      <c r="AU136" s="212" t="s">
        <v>84</v>
      </c>
      <c r="AY136" s="14" t="s">
        <v>164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82</v>
      </c>
      <c r="BK136" s="213">
        <f>ROUND(I136*H136,2)</f>
        <v>0</v>
      </c>
      <c r="BL136" s="14" t="s">
        <v>292</v>
      </c>
      <c r="BM136" s="212" t="s">
        <v>2932</v>
      </c>
    </row>
    <row r="137" s="2" customFormat="1" ht="16.5" customHeight="1">
      <c r="A137" s="35"/>
      <c r="B137" s="36"/>
      <c r="C137" s="201" t="s">
        <v>691</v>
      </c>
      <c r="D137" s="201" t="s">
        <v>167</v>
      </c>
      <c r="E137" s="202" t="s">
        <v>2933</v>
      </c>
      <c r="F137" s="203" t="s">
        <v>2934</v>
      </c>
      <c r="G137" s="204" t="s">
        <v>780</v>
      </c>
      <c r="H137" s="205">
        <v>10</v>
      </c>
      <c r="I137" s="206"/>
      <c r="J137" s="207">
        <f>ROUND(I137*H137,2)</f>
        <v>0</v>
      </c>
      <c r="K137" s="203" t="s">
        <v>19</v>
      </c>
      <c r="L137" s="41"/>
      <c r="M137" s="208" t="s">
        <v>19</v>
      </c>
      <c r="N137" s="209" t="s">
        <v>45</v>
      </c>
      <c r="O137" s="81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292</v>
      </c>
      <c r="AT137" s="212" t="s">
        <v>167</v>
      </c>
      <c r="AU137" s="212" t="s">
        <v>84</v>
      </c>
      <c r="AY137" s="14" t="s">
        <v>164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82</v>
      </c>
      <c r="BK137" s="213">
        <f>ROUND(I137*H137,2)</f>
        <v>0</v>
      </c>
      <c r="BL137" s="14" t="s">
        <v>292</v>
      </c>
      <c r="BM137" s="212" t="s">
        <v>2935</v>
      </c>
    </row>
    <row r="138" s="2" customFormat="1" ht="16.5" customHeight="1">
      <c r="A138" s="35"/>
      <c r="B138" s="36"/>
      <c r="C138" s="201" t="s">
        <v>696</v>
      </c>
      <c r="D138" s="201" t="s">
        <v>167</v>
      </c>
      <c r="E138" s="202" t="s">
        <v>2936</v>
      </c>
      <c r="F138" s="203" t="s">
        <v>2937</v>
      </c>
      <c r="G138" s="204" t="s">
        <v>780</v>
      </c>
      <c r="H138" s="205">
        <v>4</v>
      </c>
      <c r="I138" s="206"/>
      <c r="J138" s="207">
        <f>ROUND(I138*H138,2)</f>
        <v>0</v>
      </c>
      <c r="K138" s="203" t="s">
        <v>19</v>
      </c>
      <c r="L138" s="41"/>
      <c r="M138" s="208" t="s">
        <v>19</v>
      </c>
      <c r="N138" s="209" t="s">
        <v>45</v>
      </c>
      <c r="O138" s="81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2" t="s">
        <v>292</v>
      </c>
      <c r="AT138" s="212" t="s">
        <v>167</v>
      </c>
      <c r="AU138" s="212" t="s">
        <v>84</v>
      </c>
      <c r="AY138" s="14" t="s">
        <v>164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4" t="s">
        <v>82</v>
      </c>
      <c r="BK138" s="213">
        <f>ROUND(I138*H138,2)</f>
        <v>0</v>
      </c>
      <c r="BL138" s="14" t="s">
        <v>292</v>
      </c>
      <c r="BM138" s="212" t="s">
        <v>2938</v>
      </c>
    </row>
    <row r="139" s="2" customFormat="1" ht="16.5" customHeight="1">
      <c r="A139" s="35"/>
      <c r="B139" s="36"/>
      <c r="C139" s="201" t="s">
        <v>701</v>
      </c>
      <c r="D139" s="201" t="s">
        <v>167</v>
      </c>
      <c r="E139" s="202" t="s">
        <v>2939</v>
      </c>
      <c r="F139" s="203" t="s">
        <v>2940</v>
      </c>
      <c r="G139" s="204" t="s">
        <v>780</v>
      </c>
      <c r="H139" s="205">
        <v>6</v>
      </c>
      <c r="I139" s="206"/>
      <c r="J139" s="207">
        <f>ROUND(I139*H139,2)</f>
        <v>0</v>
      </c>
      <c r="K139" s="203" t="s">
        <v>19</v>
      </c>
      <c r="L139" s="41"/>
      <c r="M139" s="208" t="s">
        <v>19</v>
      </c>
      <c r="N139" s="209" t="s">
        <v>45</v>
      </c>
      <c r="O139" s="81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2" t="s">
        <v>292</v>
      </c>
      <c r="AT139" s="212" t="s">
        <v>167</v>
      </c>
      <c r="AU139" s="212" t="s">
        <v>84</v>
      </c>
      <c r="AY139" s="14" t="s">
        <v>164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4" t="s">
        <v>82</v>
      </c>
      <c r="BK139" s="213">
        <f>ROUND(I139*H139,2)</f>
        <v>0</v>
      </c>
      <c r="BL139" s="14" t="s">
        <v>292</v>
      </c>
      <c r="BM139" s="212" t="s">
        <v>2941</v>
      </c>
    </row>
    <row r="140" s="2" customFormat="1" ht="16.5" customHeight="1">
      <c r="A140" s="35"/>
      <c r="B140" s="36"/>
      <c r="C140" s="201" t="s">
        <v>705</v>
      </c>
      <c r="D140" s="201" t="s">
        <v>167</v>
      </c>
      <c r="E140" s="202" t="s">
        <v>2942</v>
      </c>
      <c r="F140" s="203" t="s">
        <v>2943</v>
      </c>
      <c r="G140" s="204" t="s">
        <v>780</v>
      </c>
      <c r="H140" s="205">
        <v>2</v>
      </c>
      <c r="I140" s="206"/>
      <c r="J140" s="207">
        <f>ROUND(I140*H140,2)</f>
        <v>0</v>
      </c>
      <c r="K140" s="203" t="s">
        <v>19</v>
      </c>
      <c r="L140" s="41"/>
      <c r="M140" s="208" t="s">
        <v>19</v>
      </c>
      <c r="N140" s="209" t="s">
        <v>45</v>
      </c>
      <c r="O140" s="81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292</v>
      </c>
      <c r="AT140" s="212" t="s">
        <v>167</v>
      </c>
      <c r="AU140" s="212" t="s">
        <v>84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292</v>
      </c>
      <c r="BM140" s="212" t="s">
        <v>2944</v>
      </c>
    </row>
    <row r="141" s="2" customFormat="1" ht="16.5" customHeight="1">
      <c r="A141" s="35"/>
      <c r="B141" s="36"/>
      <c r="C141" s="201" t="s">
        <v>710</v>
      </c>
      <c r="D141" s="201" t="s">
        <v>167</v>
      </c>
      <c r="E141" s="202" t="s">
        <v>2945</v>
      </c>
      <c r="F141" s="203" t="s">
        <v>2946</v>
      </c>
      <c r="G141" s="204" t="s">
        <v>780</v>
      </c>
      <c r="H141" s="205">
        <v>4</v>
      </c>
      <c r="I141" s="206"/>
      <c r="J141" s="207">
        <f>ROUND(I141*H141,2)</f>
        <v>0</v>
      </c>
      <c r="K141" s="203" t="s">
        <v>19</v>
      </c>
      <c r="L141" s="41"/>
      <c r="M141" s="208" t="s">
        <v>19</v>
      </c>
      <c r="N141" s="209" t="s">
        <v>45</v>
      </c>
      <c r="O141" s="81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2" t="s">
        <v>292</v>
      </c>
      <c r="AT141" s="212" t="s">
        <v>167</v>
      </c>
      <c r="AU141" s="212" t="s">
        <v>84</v>
      </c>
      <c r="AY141" s="14" t="s">
        <v>164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4" t="s">
        <v>82</v>
      </c>
      <c r="BK141" s="213">
        <f>ROUND(I141*H141,2)</f>
        <v>0</v>
      </c>
      <c r="BL141" s="14" t="s">
        <v>292</v>
      </c>
      <c r="BM141" s="212" t="s">
        <v>2947</v>
      </c>
    </row>
    <row r="142" s="2" customFormat="1" ht="16.5" customHeight="1">
      <c r="A142" s="35"/>
      <c r="B142" s="36"/>
      <c r="C142" s="201" t="s">
        <v>715</v>
      </c>
      <c r="D142" s="201" t="s">
        <v>167</v>
      </c>
      <c r="E142" s="202" t="s">
        <v>2948</v>
      </c>
      <c r="F142" s="203" t="s">
        <v>2949</v>
      </c>
      <c r="G142" s="204" t="s">
        <v>780</v>
      </c>
      <c r="H142" s="205">
        <v>10</v>
      </c>
      <c r="I142" s="206"/>
      <c r="J142" s="207">
        <f>ROUND(I142*H142,2)</f>
        <v>0</v>
      </c>
      <c r="K142" s="203" t="s">
        <v>19</v>
      </c>
      <c r="L142" s="41"/>
      <c r="M142" s="208" t="s">
        <v>19</v>
      </c>
      <c r="N142" s="209" t="s">
        <v>45</v>
      </c>
      <c r="O142" s="81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292</v>
      </c>
      <c r="AT142" s="212" t="s">
        <v>167</v>
      </c>
      <c r="AU142" s="212" t="s">
        <v>84</v>
      </c>
      <c r="AY142" s="14" t="s">
        <v>164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4" t="s">
        <v>82</v>
      </c>
      <c r="BK142" s="213">
        <f>ROUND(I142*H142,2)</f>
        <v>0</v>
      </c>
      <c r="BL142" s="14" t="s">
        <v>292</v>
      </c>
      <c r="BM142" s="212" t="s">
        <v>2950</v>
      </c>
    </row>
    <row r="143" s="2" customFormat="1" ht="16.5" customHeight="1">
      <c r="A143" s="35"/>
      <c r="B143" s="36"/>
      <c r="C143" s="201" t="s">
        <v>720</v>
      </c>
      <c r="D143" s="201" t="s">
        <v>167</v>
      </c>
      <c r="E143" s="202" t="s">
        <v>2951</v>
      </c>
      <c r="F143" s="203" t="s">
        <v>2952</v>
      </c>
      <c r="G143" s="204" t="s">
        <v>780</v>
      </c>
      <c r="H143" s="205">
        <v>4</v>
      </c>
      <c r="I143" s="206"/>
      <c r="J143" s="207">
        <f>ROUND(I143*H143,2)</f>
        <v>0</v>
      </c>
      <c r="K143" s="203" t="s">
        <v>19</v>
      </c>
      <c r="L143" s="41"/>
      <c r="M143" s="208" t="s">
        <v>19</v>
      </c>
      <c r="N143" s="209" t="s">
        <v>45</v>
      </c>
      <c r="O143" s="81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2" t="s">
        <v>292</v>
      </c>
      <c r="AT143" s="212" t="s">
        <v>167</v>
      </c>
      <c r="AU143" s="212" t="s">
        <v>84</v>
      </c>
      <c r="AY143" s="14" t="s">
        <v>164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82</v>
      </c>
      <c r="BK143" s="213">
        <f>ROUND(I143*H143,2)</f>
        <v>0</v>
      </c>
      <c r="BL143" s="14" t="s">
        <v>292</v>
      </c>
      <c r="BM143" s="212" t="s">
        <v>2953</v>
      </c>
    </row>
    <row r="144" s="2" customFormat="1" ht="16.5" customHeight="1">
      <c r="A144" s="35"/>
      <c r="B144" s="36"/>
      <c r="C144" s="201" t="s">
        <v>725</v>
      </c>
      <c r="D144" s="201" t="s">
        <v>167</v>
      </c>
      <c r="E144" s="202" t="s">
        <v>2954</v>
      </c>
      <c r="F144" s="203" t="s">
        <v>2955</v>
      </c>
      <c r="G144" s="204" t="s">
        <v>780</v>
      </c>
      <c r="H144" s="205">
        <v>4</v>
      </c>
      <c r="I144" s="206"/>
      <c r="J144" s="207">
        <f>ROUND(I144*H144,2)</f>
        <v>0</v>
      </c>
      <c r="K144" s="203" t="s">
        <v>19</v>
      </c>
      <c r="L144" s="41"/>
      <c r="M144" s="208" t="s">
        <v>19</v>
      </c>
      <c r="N144" s="209" t="s">
        <v>45</v>
      </c>
      <c r="O144" s="81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292</v>
      </c>
      <c r="AT144" s="212" t="s">
        <v>167</v>
      </c>
      <c r="AU144" s="212" t="s">
        <v>84</v>
      </c>
      <c r="AY144" s="14" t="s">
        <v>164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4" t="s">
        <v>82</v>
      </c>
      <c r="BK144" s="213">
        <f>ROUND(I144*H144,2)</f>
        <v>0</v>
      </c>
      <c r="BL144" s="14" t="s">
        <v>292</v>
      </c>
      <c r="BM144" s="212" t="s">
        <v>2956</v>
      </c>
    </row>
    <row r="145" s="2" customFormat="1" ht="16.5" customHeight="1">
      <c r="A145" s="35"/>
      <c r="B145" s="36"/>
      <c r="C145" s="201" t="s">
        <v>730</v>
      </c>
      <c r="D145" s="201" t="s">
        <v>167</v>
      </c>
      <c r="E145" s="202" t="s">
        <v>2957</v>
      </c>
      <c r="F145" s="203" t="s">
        <v>2958</v>
      </c>
      <c r="G145" s="204" t="s">
        <v>780</v>
      </c>
      <c r="H145" s="205">
        <v>5</v>
      </c>
      <c r="I145" s="206"/>
      <c r="J145" s="207">
        <f>ROUND(I145*H145,2)</f>
        <v>0</v>
      </c>
      <c r="K145" s="203" t="s">
        <v>19</v>
      </c>
      <c r="L145" s="41"/>
      <c r="M145" s="208" t="s">
        <v>19</v>
      </c>
      <c r="N145" s="209" t="s">
        <v>45</v>
      </c>
      <c r="O145" s="81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292</v>
      </c>
      <c r="AT145" s="212" t="s">
        <v>167</v>
      </c>
      <c r="AU145" s="212" t="s">
        <v>84</v>
      </c>
      <c r="AY145" s="14" t="s">
        <v>164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82</v>
      </c>
      <c r="BK145" s="213">
        <f>ROUND(I145*H145,2)</f>
        <v>0</v>
      </c>
      <c r="BL145" s="14" t="s">
        <v>292</v>
      </c>
      <c r="BM145" s="212" t="s">
        <v>2959</v>
      </c>
    </row>
    <row r="146" s="2" customFormat="1" ht="16.5" customHeight="1">
      <c r="A146" s="35"/>
      <c r="B146" s="36"/>
      <c r="C146" s="201" t="s">
        <v>735</v>
      </c>
      <c r="D146" s="201" t="s">
        <v>167</v>
      </c>
      <c r="E146" s="202" t="s">
        <v>2960</v>
      </c>
      <c r="F146" s="203" t="s">
        <v>2961</v>
      </c>
      <c r="G146" s="204" t="s">
        <v>780</v>
      </c>
      <c r="H146" s="205">
        <v>11</v>
      </c>
      <c r="I146" s="206"/>
      <c r="J146" s="207">
        <f>ROUND(I146*H146,2)</f>
        <v>0</v>
      </c>
      <c r="K146" s="203" t="s">
        <v>19</v>
      </c>
      <c r="L146" s="41"/>
      <c r="M146" s="208" t="s">
        <v>19</v>
      </c>
      <c r="N146" s="209" t="s">
        <v>45</v>
      </c>
      <c r="O146" s="81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292</v>
      </c>
      <c r="AT146" s="212" t="s">
        <v>167</v>
      </c>
      <c r="AU146" s="212" t="s">
        <v>84</v>
      </c>
      <c r="AY146" s="14" t="s">
        <v>164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82</v>
      </c>
      <c r="BK146" s="213">
        <f>ROUND(I146*H146,2)</f>
        <v>0</v>
      </c>
      <c r="BL146" s="14" t="s">
        <v>292</v>
      </c>
      <c r="BM146" s="212" t="s">
        <v>2962</v>
      </c>
    </row>
    <row r="147" s="2" customFormat="1" ht="16.5" customHeight="1">
      <c r="A147" s="35"/>
      <c r="B147" s="36"/>
      <c r="C147" s="201" t="s">
        <v>742</v>
      </c>
      <c r="D147" s="201" t="s">
        <v>167</v>
      </c>
      <c r="E147" s="202" t="s">
        <v>2963</v>
      </c>
      <c r="F147" s="203" t="s">
        <v>2964</v>
      </c>
      <c r="G147" s="204" t="s">
        <v>2965</v>
      </c>
      <c r="H147" s="205">
        <v>1</v>
      </c>
      <c r="I147" s="206"/>
      <c r="J147" s="207">
        <f>ROUND(I147*H147,2)</f>
        <v>0</v>
      </c>
      <c r="K147" s="203" t="s">
        <v>19</v>
      </c>
      <c r="L147" s="41"/>
      <c r="M147" s="208" t="s">
        <v>19</v>
      </c>
      <c r="N147" s="209" t="s">
        <v>45</v>
      </c>
      <c r="O147" s="8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292</v>
      </c>
      <c r="AT147" s="212" t="s">
        <v>167</v>
      </c>
      <c r="AU147" s="212" t="s">
        <v>84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292</v>
      </c>
      <c r="BM147" s="212" t="s">
        <v>2966</v>
      </c>
    </row>
    <row r="148" s="2" customFormat="1" ht="16.5" customHeight="1">
      <c r="A148" s="35"/>
      <c r="B148" s="36"/>
      <c r="C148" s="201" t="s">
        <v>748</v>
      </c>
      <c r="D148" s="201" t="s">
        <v>167</v>
      </c>
      <c r="E148" s="202" t="s">
        <v>2967</v>
      </c>
      <c r="F148" s="203" t="s">
        <v>2968</v>
      </c>
      <c r="G148" s="204" t="s">
        <v>780</v>
      </c>
      <c r="H148" s="205">
        <v>25</v>
      </c>
      <c r="I148" s="206"/>
      <c r="J148" s="207">
        <f>ROUND(I148*H148,2)</f>
        <v>0</v>
      </c>
      <c r="K148" s="203" t="s">
        <v>19</v>
      </c>
      <c r="L148" s="41"/>
      <c r="M148" s="208" t="s">
        <v>19</v>
      </c>
      <c r="N148" s="209" t="s">
        <v>45</v>
      </c>
      <c r="O148" s="81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2" t="s">
        <v>292</v>
      </c>
      <c r="AT148" s="212" t="s">
        <v>167</v>
      </c>
      <c r="AU148" s="212" t="s">
        <v>84</v>
      </c>
      <c r="AY148" s="14" t="s">
        <v>164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82</v>
      </c>
      <c r="BK148" s="213">
        <f>ROUND(I148*H148,2)</f>
        <v>0</v>
      </c>
      <c r="BL148" s="14" t="s">
        <v>292</v>
      </c>
      <c r="BM148" s="212" t="s">
        <v>2969</v>
      </c>
    </row>
    <row r="149" s="2" customFormat="1" ht="16.5" customHeight="1">
      <c r="A149" s="35"/>
      <c r="B149" s="36"/>
      <c r="C149" s="201" t="s">
        <v>752</v>
      </c>
      <c r="D149" s="201" t="s">
        <v>167</v>
      </c>
      <c r="E149" s="202" t="s">
        <v>2970</v>
      </c>
      <c r="F149" s="203" t="s">
        <v>2971</v>
      </c>
      <c r="G149" s="204" t="s">
        <v>780</v>
      </c>
      <c r="H149" s="205">
        <v>1</v>
      </c>
      <c r="I149" s="206"/>
      <c r="J149" s="207">
        <f>ROUND(I149*H149,2)</f>
        <v>0</v>
      </c>
      <c r="K149" s="203" t="s">
        <v>19</v>
      </c>
      <c r="L149" s="41"/>
      <c r="M149" s="208" t="s">
        <v>19</v>
      </c>
      <c r="N149" s="209" t="s">
        <v>45</v>
      </c>
      <c r="O149" s="81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292</v>
      </c>
      <c r="AT149" s="212" t="s">
        <v>167</v>
      </c>
      <c r="AU149" s="212" t="s">
        <v>84</v>
      </c>
      <c r="AY149" s="14" t="s">
        <v>164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82</v>
      </c>
      <c r="BK149" s="213">
        <f>ROUND(I149*H149,2)</f>
        <v>0</v>
      </c>
      <c r="BL149" s="14" t="s">
        <v>292</v>
      </c>
      <c r="BM149" s="212" t="s">
        <v>2972</v>
      </c>
    </row>
    <row r="150" s="2" customFormat="1" ht="16.5" customHeight="1">
      <c r="A150" s="35"/>
      <c r="B150" s="36"/>
      <c r="C150" s="201" t="s">
        <v>675</v>
      </c>
      <c r="D150" s="201" t="s">
        <v>167</v>
      </c>
      <c r="E150" s="202" t="s">
        <v>2973</v>
      </c>
      <c r="F150" s="203" t="s">
        <v>2974</v>
      </c>
      <c r="G150" s="204" t="s">
        <v>780</v>
      </c>
      <c r="H150" s="205">
        <v>7</v>
      </c>
      <c r="I150" s="206"/>
      <c r="J150" s="207">
        <f>ROUND(I150*H150,2)</f>
        <v>0</v>
      </c>
      <c r="K150" s="203" t="s">
        <v>19</v>
      </c>
      <c r="L150" s="41"/>
      <c r="M150" s="208" t="s">
        <v>19</v>
      </c>
      <c r="N150" s="209" t="s">
        <v>45</v>
      </c>
      <c r="O150" s="81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2" t="s">
        <v>292</v>
      </c>
      <c r="AT150" s="212" t="s">
        <v>167</v>
      </c>
      <c r="AU150" s="212" t="s">
        <v>84</v>
      </c>
      <c r="AY150" s="14" t="s">
        <v>164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4" t="s">
        <v>82</v>
      </c>
      <c r="BK150" s="213">
        <f>ROUND(I150*H150,2)</f>
        <v>0</v>
      </c>
      <c r="BL150" s="14" t="s">
        <v>292</v>
      </c>
      <c r="BM150" s="212" t="s">
        <v>2975</v>
      </c>
    </row>
    <row r="151" s="12" customFormat="1" ht="22.8" customHeight="1">
      <c r="A151" s="12"/>
      <c r="B151" s="185"/>
      <c r="C151" s="186"/>
      <c r="D151" s="187" t="s">
        <v>73</v>
      </c>
      <c r="E151" s="199" t="s">
        <v>2976</v>
      </c>
      <c r="F151" s="199" t="s">
        <v>2977</v>
      </c>
      <c r="G151" s="186"/>
      <c r="H151" s="186"/>
      <c r="I151" s="189"/>
      <c r="J151" s="200">
        <f>BK151</f>
        <v>0</v>
      </c>
      <c r="K151" s="186"/>
      <c r="L151" s="191"/>
      <c r="M151" s="192"/>
      <c r="N151" s="193"/>
      <c r="O151" s="193"/>
      <c r="P151" s="194">
        <f>SUM(P152:P170)</f>
        <v>0</v>
      </c>
      <c r="Q151" s="193"/>
      <c r="R151" s="194">
        <f>SUM(R152:R170)</f>
        <v>0</v>
      </c>
      <c r="S151" s="193"/>
      <c r="T151" s="195">
        <f>SUM(T152:T170)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6" t="s">
        <v>84</v>
      </c>
      <c r="AT151" s="197" t="s">
        <v>73</v>
      </c>
      <c r="AU151" s="197" t="s">
        <v>82</v>
      </c>
      <c r="AY151" s="196" t="s">
        <v>164</v>
      </c>
      <c r="BK151" s="198">
        <f>SUM(BK152:BK170)</f>
        <v>0</v>
      </c>
    </row>
    <row r="152" s="2" customFormat="1" ht="16.5" customHeight="1">
      <c r="A152" s="35"/>
      <c r="B152" s="36"/>
      <c r="C152" s="219" t="s">
        <v>1290</v>
      </c>
      <c r="D152" s="219" t="s">
        <v>232</v>
      </c>
      <c r="E152" s="220" t="s">
        <v>2978</v>
      </c>
      <c r="F152" s="221" t="s">
        <v>2979</v>
      </c>
      <c r="G152" s="222" t="s">
        <v>219</v>
      </c>
      <c r="H152" s="223">
        <v>2929.7800000000002</v>
      </c>
      <c r="I152" s="224"/>
      <c r="J152" s="225">
        <f>ROUND(I152*H152,2)</f>
        <v>0</v>
      </c>
      <c r="K152" s="221" t="s">
        <v>19</v>
      </c>
      <c r="L152" s="226"/>
      <c r="M152" s="227" t="s">
        <v>19</v>
      </c>
      <c r="N152" s="228" t="s">
        <v>45</v>
      </c>
      <c r="O152" s="81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2" t="s">
        <v>443</v>
      </c>
      <c r="AT152" s="212" t="s">
        <v>232</v>
      </c>
      <c r="AU152" s="212" t="s">
        <v>84</v>
      </c>
      <c r="AY152" s="14" t="s">
        <v>164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4" t="s">
        <v>82</v>
      </c>
      <c r="BK152" s="213">
        <f>ROUND(I152*H152,2)</f>
        <v>0</v>
      </c>
      <c r="BL152" s="14" t="s">
        <v>292</v>
      </c>
      <c r="BM152" s="212" t="s">
        <v>2980</v>
      </c>
    </row>
    <row r="153" s="2" customFormat="1" ht="16.5" customHeight="1">
      <c r="A153" s="35"/>
      <c r="B153" s="36"/>
      <c r="C153" s="219" t="s">
        <v>1295</v>
      </c>
      <c r="D153" s="219" t="s">
        <v>232</v>
      </c>
      <c r="E153" s="220" t="s">
        <v>2981</v>
      </c>
      <c r="F153" s="221" t="s">
        <v>2982</v>
      </c>
      <c r="G153" s="222" t="s">
        <v>170</v>
      </c>
      <c r="H153" s="223">
        <v>326.83999999999997</v>
      </c>
      <c r="I153" s="224"/>
      <c r="J153" s="225">
        <f>ROUND(I153*H153,2)</f>
        <v>0</v>
      </c>
      <c r="K153" s="221" t="s">
        <v>19</v>
      </c>
      <c r="L153" s="226"/>
      <c r="M153" s="227" t="s">
        <v>19</v>
      </c>
      <c r="N153" s="228" t="s">
        <v>45</v>
      </c>
      <c r="O153" s="81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2" t="s">
        <v>443</v>
      </c>
      <c r="AT153" s="212" t="s">
        <v>232</v>
      </c>
      <c r="AU153" s="212" t="s">
        <v>84</v>
      </c>
      <c r="AY153" s="14" t="s">
        <v>164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4" t="s">
        <v>82</v>
      </c>
      <c r="BK153" s="213">
        <f>ROUND(I153*H153,2)</f>
        <v>0</v>
      </c>
      <c r="BL153" s="14" t="s">
        <v>292</v>
      </c>
      <c r="BM153" s="212" t="s">
        <v>2983</v>
      </c>
    </row>
    <row r="154" s="2" customFormat="1" ht="16.5" customHeight="1">
      <c r="A154" s="35"/>
      <c r="B154" s="36"/>
      <c r="C154" s="219" t="s">
        <v>963</v>
      </c>
      <c r="D154" s="219" t="s">
        <v>232</v>
      </c>
      <c r="E154" s="220" t="s">
        <v>2984</v>
      </c>
      <c r="F154" s="221" t="s">
        <v>2985</v>
      </c>
      <c r="G154" s="222" t="s">
        <v>780</v>
      </c>
      <c r="H154" s="223">
        <v>1</v>
      </c>
      <c r="I154" s="224"/>
      <c r="J154" s="225">
        <f>ROUND(I154*H154,2)</f>
        <v>0</v>
      </c>
      <c r="K154" s="221" t="s">
        <v>19</v>
      </c>
      <c r="L154" s="226"/>
      <c r="M154" s="227" t="s">
        <v>19</v>
      </c>
      <c r="N154" s="228" t="s">
        <v>45</v>
      </c>
      <c r="O154" s="81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2" t="s">
        <v>443</v>
      </c>
      <c r="AT154" s="212" t="s">
        <v>232</v>
      </c>
      <c r="AU154" s="212" t="s">
        <v>84</v>
      </c>
      <c r="AY154" s="14" t="s">
        <v>164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4" t="s">
        <v>82</v>
      </c>
      <c r="BK154" s="213">
        <f>ROUND(I154*H154,2)</f>
        <v>0</v>
      </c>
      <c r="BL154" s="14" t="s">
        <v>292</v>
      </c>
      <c r="BM154" s="212" t="s">
        <v>2986</v>
      </c>
    </row>
    <row r="155" s="2" customFormat="1" ht="16.5" customHeight="1">
      <c r="A155" s="35"/>
      <c r="B155" s="36"/>
      <c r="C155" s="219" t="s">
        <v>1092</v>
      </c>
      <c r="D155" s="219" t="s">
        <v>232</v>
      </c>
      <c r="E155" s="220" t="s">
        <v>2987</v>
      </c>
      <c r="F155" s="221" t="s">
        <v>2988</v>
      </c>
      <c r="G155" s="222" t="s">
        <v>780</v>
      </c>
      <c r="H155" s="223">
        <v>1</v>
      </c>
      <c r="I155" s="224"/>
      <c r="J155" s="225">
        <f>ROUND(I155*H155,2)</f>
        <v>0</v>
      </c>
      <c r="K155" s="221" t="s">
        <v>19</v>
      </c>
      <c r="L155" s="226"/>
      <c r="M155" s="227" t="s">
        <v>19</v>
      </c>
      <c r="N155" s="228" t="s">
        <v>45</v>
      </c>
      <c r="O155" s="81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2" t="s">
        <v>443</v>
      </c>
      <c r="AT155" s="212" t="s">
        <v>232</v>
      </c>
      <c r="AU155" s="212" t="s">
        <v>84</v>
      </c>
      <c r="AY155" s="14" t="s">
        <v>164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4" t="s">
        <v>82</v>
      </c>
      <c r="BK155" s="213">
        <f>ROUND(I155*H155,2)</f>
        <v>0</v>
      </c>
      <c r="BL155" s="14" t="s">
        <v>292</v>
      </c>
      <c r="BM155" s="212" t="s">
        <v>2989</v>
      </c>
    </row>
    <row r="156" s="2" customFormat="1" ht="16.5" customHeight="1">
      <c r="A156" s="35"/>
      <c r="B156" s="36"/>
      <c r="C156" s="219" t="s">
        <v>1307</v>
      </c>
      <c r="D156" s="219" t="s">
        <v>232</v>
      </c>
      <c r="E156" s="220" t="s">
        <v>2990</v>
      </c>
      <c r="F156" s="221" t="s">
        <v>2991</v>
      </c>
      <c r="G156" s="222" t="s">
        <v>780</v>
      </c>
      <c r="H156" s="223">
        <v>1</v>
      </c>
      <c r="I156" s="224"/>
      <c r="J156" s="225">
        <f>ROUND(I156*H156,2)</f>
        <v>0</v>
      </c>
      <c r="K156" s="221" t="s">
        <v>19</v>
      </c>
      <c r="L156" s="226"/>
      <c r="M156" s="227" t="s">
        <v>19</v>
      </c>
      <c r="N156" s="228" t="s">
        <v>45</v>
      </c>
      <c r="O156" s="81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2" t="s">
        <v>443</v>
      </c>
      <c r="AT156" s="212" t="s">
        <v>232</v>
      </c>
      <c r="AU156" s="212" t="s">
        <v>84</v>
      </c>
      <c r="AY156" s="14" t="s">
        <v>164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4" t="s">
        <v>82</v>
      </c>
      <c r="BK156" s="213">
        <f>ROUND(I156*H156,2)</f>
        <v>0</v>
      </c>
      <c r="BL156" s="14" t="s">
        <v>292</v>
      </c>
      <c r="BM156" s="212" t="s">
        <v>2992</v>
      </c>
    </row>
    <row r="157" s="2" customFormat="1" ht="16.5" customHeight="1">
      <c r="A157" s="35"/>
      <c r="B157" s="36"/>
      <c r="C157" s="219" t="s">
        <v>1777</v>
      </c>
      <c r="D157" s="219" t="s">
        <v>232</v>
      </c>
      <c r="E157" s="220" t="s">
        <v>2993</v>
      </c>
      <c r="F157" s="221" t="s">
        <v>2994</v>
      </c>
      <c r="G157" s="222" t="s">
        <v>219</v>
      </c>
      <c r="H157" s="223">
        <v>147.38999999999999</v>
      </c>
      <c r="I157" s="224"/>
      <c r="J157" s="225">
        <f>ROUND(I157*H157,2)</f>
        <v>0</v>
      </c>
      <c r="K157" s="221" t="s">
        <v>19</v>
      </c>
      <c r="L157" s="226"/>
      <c r="M157" s="227" t="s">
        <v>19</v>
      </c>
      <c r="N157" s="228" t="s">
        <v>45</v>
      </c>
      <c r="O157" s="81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2" t="s">
        <v>443</v>
      </c>
      <c r="AT157" s="212" t="s">
        <v>232</v>
      </c>
      <c r="AU157" s="212" t="s">
        <v>84</v>
      </c>
      <c r="AY157" s="14" t="s">
        <v>164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4" t="s">
        <v>82</v>
      </c>
      <c r="BK157" s="213">
        <f>ROUND(I157*H157,2)</f>
        <v>0</v>
      </c>
      <c r="BL157" s="14" t="s">
        <v>292</v>
      </c>
      <c r="BM157" s="212" t="s">
        <v>2995</v>
      </c>
    </row>
    <row r="158" s="2" customFormat="1" ht="16.5" customHeight="1">
      <c r="A158" s="35"/>
      <c r="B158" s="36"/>
      <c r="C158" s="219" t="s">
        <v>1781</v>
      </c>
      <c r="D158" s="219" t="s">
        <v>232</v>
      </c>
      <c r="E158" s="220" t="s">
        <v>2996</v>
      </c>
      <c r="F158" s="221" t="s">
        <v>2997</v>
      </c>
      <c r="G158" s="222" t="s">
        <v>780</v>
      </c>
      <c r="H158" s="223">
        <v>66</v>
      </c>
      <c r="I158" s="224"/>
      <c r="J158" s="225">
        <f>ROUND(I158*H158,2)</f>
        <v>0</v>
      </c>
      <c r="K158" s="221" t="s">
        <v>19</v>
      </c>
      <c r="L158" s="226"/>
      <c r="M158" s="227" t="s">
        <v>19</v>
      </c>
      <c r="N158" s="228" t="s">
        <v>45</v>
      </c>
      <c r="O158" s="81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443</v>
      </c>
      <c r="AT158" s="212" t="s">
        <v>232</v>
      </c>
      <c r="AU158" s="212" t="s">
        <v>84</v>
      </c>
      <c r="AY158" s="14" t="s">
        <v>164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4" t="s">
        <v>82</v>
      </c>
      <c r="BK158" s="213">
        <f>ROUND(I158*H158,2)</f>
        <v>0</v>
      </c>
      <c r="BL158" s="14" t="s">
        <v>292</v>
      </c>
      <c r="BM158" s="212" t="s">
        <v>2998</v>
      </c>
    </row>
    <row r="159" s="2" customFormat="1" ht="16.5" customHeight="1">
      <c r="A159" s="35"/>
      <c r="B159" s="36"/>
      <c r="C159" s="219" t="s">
        <v>1785</v>
      </c>
      <c r="D159" s="219" t="s">
        <v>232</v>
      </c>
      <c r="E159" s="220" t="s">
        <v>2999</v>
      </c>
      <c r="F159" s="221" t="s">
        <v>3000</v>
      </c>
      <c r="G159" s="222" t="s">
        <v>780</v>
      </c>
      <c r="H159" s="223">
        <v>3</v>
      </c>
      <c r="I159" s="224"/>
      <c r="J159" s="225">
        <f>ROUND(I159*H159,2)</f>
        <v>0</v>
      </c>
      <c r="K159" s="221" t="s">
        <v>19</v>
      </c>
      <c r="L159" s="226"/>
      <c r="M159" s="227" t="s">
        <v>19</v>
      </c>
      <c r="N159" s="228" t="s">
        <v>45</v>
      </c>
      <c r="O159" s="81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443</v>
      </c>
      <c r="AT159" s="212" t="s">
        <v>232</v>
      </c>
      <c r="AU159" s="212" t="s">
        <v>84</v>
      </c>
      <c r="AY159" s="14" t="s">
        <v>164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4" t="s">
        <v>82</v>
      </c>
      <c r="BK159" s="213">
        <f>ROUND(I159*H159,2)</f>
        <v>0</v>
      </c>
      <c r="BL159" s="14" t="s">
        <v>292</v>
      </c>
      <c r="BM159" s="212" t="s">
        <v>3001</v>
      </c>
    </row>
    <row r="160" s="2" customFormat="1" ht="16.5" customHeight="1">
      <c r="A160" s="35"/>
      <c r="B160" s="36"/>
      <c r="C160" s="219" t="s">
        <v>1789</v>
      </c>
      <c r="D160" s="219" t="s">
        <v>232</v>
      </c>
      <c r="E160" s="220" t="s">
        <v>3002</v>
      </c>
      <c r="F160" s="221" t="s">
        <v>3003</v>
      </c>
      <c r="G160" s="222" t="s">
        <v>219</v>
      </c>
      <c r="H160" s="223">
        <v>15.9</v>
      </c>
      <c r="I160" s="224"/>
      <c r="J160" s="225">
        <f>ROUND(I160*H160,2)</f>
        <v>0</v>
      </c>
      <c r="K160" s="221" t="s">
        <v>19</v>
      </c>
      <c r="L160" s="226"/>
      <c r="M160" s="227" t="s">
        <v>19</v>
      </c>
      <c r="N160" s="228" t="s">
        <v>45</v>
      </c>
      <c r="O160" s="81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2" t="s">
        <v>443</v>
      </c>
      <c r="AT160" s="212" t="s">
        <v>232</v>
      </c>
      <c r="AU160" s="212" t="s">
        <v>84</v>
      </c>
      <c r="AY160" s="14" t="s">
        <v>164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4" t="s">
        <v>82</v>
      </c>
      <c r="BK160" s="213">
        <f>ROUND(I160*H160,2)</f>
        <v>0</v>
      </c>
      <c r="BL160" s="14" t="s">
        <v>292</v>
      </c>
      <c r="BM160" s="212" t="s">
        <v>3004</v>
      </c>
    </row>
    <row r="161" s="2" customFormat="1" ht="16.5" customHeight="1">
      <c r="A161" s="35"/>
      <c r="B161" s="36"/>
      <c r="C161" s="219" t="s">
        <v>1793</v>
      </c>
      <c r="D161" s="219" t="s">
        <v>232</v>
      </c>
      <c r="E161" s="220" t="s">
        <v>3005</v>
      </c>
      <c r="F161" s="221" t="s">
        <v>3006</v>
      </c>
      <c r="G161" s="222" t="s">
        <v>780</v>
      </c>
      <c r="H161" s="223">
        <v>24</v>
      </c>
      <c r="I161" s="224"/>
      <c r="J161" s="225">
        <f>ROUND(I161*H161,2)</f>
        <v>0</v>
      </c>
      <c r="K161" s="221" t="s">
        <v>19</v>
      </c>
      <c r="L161" s="226"/>
      <c r="M161" s="227" t="s">
        <v>19</v>
      </c>
      <c r="N161" s="228" t="s">
        <v>45</v>
      </c>
      <c r="O161" s="81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2" t="s">
        <v>443</v>
      </c>
      <c r="AT161" s="212" t="s">
        <v>232</v>
      </c>
      <c r="AU161" s="212" t="s">
        <v>84</v>
      </c>
      <c r="AY161" s="14" t="s">
        <v>164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4" t="s">
        <v>82</v>
      </c>
      <c r="BK161" s="213">
        <f>ROUND(I161*H161,2)</f>
        <v>0</v>
      </c>
      <c r="BL161" s="14" t="s">
        <v>292</v>
      </c>
      <c r="BM161" s="212" t="s">
        <v>3007</v>
      </c>
    </row>
    <row r="162" s="2" customFormat="1" ht="16.5" customHeight="1">
      <c r="A162" s="35"/>
      <c r="B162" s="36"/>
      <c r="C162" s="219" t="s">
        <v>1797</v>
      </c>
      <c r="D162" s="219" t="s">
        <v>232</v>
      </c>
      <c r="E162" s="220" t="s">
        <v>3008</v>
      </c>
      <c r="F162" s="221" t="s">
        <v>3009</v>
      </c>
      <c r="G162" s="222" t="s">
        <v>780</v>
      </c>
      <c r="H162" s="223">
        <v>3</v>
      </c>
      <c r="I162" s="224"/>
      <c r="J162" s="225">
        <f>ROUND(I162*H162,2)</f>
        <v>0</v>
      </c>
      <c r="K162" s="221" t="s">
        <v>19</v>
      </c>
      <c r="L162" s="226"/>
      <c r="M162" s="227" t="s">
        <v>19</v>
      </c>
      <c r="N162" s="228" t="s">
        <v>45</v>
      </c>
      <c r="O162" s="81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2" t="s">
        <v>443</v>
      </c>
      <c r="AT162" s="212" t="s">
        <v>232</v>
      </c>
      <c r="AU162" s="212" t="s">
        <v>84</v>
      </c>
      <c r="AY162" s="14" t="s">
        <v>164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4" t="s">
        <v>82</v>
      </c>
      <c r="BK162" s="213">
        <f>ROUND(I162*H162,2)</f>
        <v>0</v>
      </c>
      <c r="BL162" s="14" t="s">
        <v>292</v>
      </c>
      <c r="BM162" s="212" t="s">
        <v>3010</v>
      </c>
    </row>
    <row r="163" s="2" customFormat="1" ht="16.5" customHeight="1">
      <c r="A163" s="35"/>
      <c r="B163" s="36"/>
      <c r="C163" s="219" t="s">
        <v>1801</v>
      </c>
      <c r="D163" s="219" t="s">
        <v>232</v>
      </c>
      <c r="E163" s="220" t="s">
        <v>3011</v>
      </c>
      <c r="F163" s="221" t="s">
        <v>3012</v>
      </c>
      <c r="G163" s="222" t="s">
        <v>780</v>
      </c>
      <c r="H163" s="223">
        <v>3</v>
      </c>
      <c r="I163" s="224"/>
      <c r="J163" s="225">
        <f>ROUND(I163*H163,2)</f>
        <v>0</v>
      </c>
      <c r="K163" s="221" t="s">
        <v>19</v>
      </c>
      <c r="L163" s="226"/>
      <c r="M163" s="227" t="s">
        <v>19</v>
      </c>
      <c r="N163" s="228" t="s">
        <v>45</v>
      </c>
      <c r="O163" s="81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2" t="s">
        <v>443</v>
      </c>
      <c r="AT163" s="212" t="s">
        <v>232</v>
      </c>
      <c r="AU163" s="212" t="s">
        <v>84</v>
      </c>
      <c r="AY163" s="14" t="s">
        <v>164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4" t="s">
        <v>82</v>
      </c>
      <c r="BK163" s="213">
        <f>ROUND(I163*H163,2)</f>
        <v>0</v>
      </c>
      <c r="BL163" s="14" t="s">
        <v>292</v>
      </c>
      <c r="BM163" s="212" t="s">
        <v>3013</v>
      </c>
    </row>
    <row r="164" s="2" customFormat="1" ht="16.5" customHeight="1">
      <c r="A164" s="35"/>
      <c r="B164" s="36"/>
      <c r="C164" s="219" t="s">
        <v>1805</v>
      </c>
      <c r="D164" s="219" t="s">
        <v>232</v>
      </c>
      <c r="E164" s="220" t="s">
        <v>3014</v>
      </c>
      <c r="F164" s="221" t="s">
        <v>3015</v>
      </c>
      <c r="G164" s="222" t="s">
        <v>219</v>
      </c>
      <c r="H164" s="223">
        <v>421.81999999999999</v>
      </c>
      <c r="I164" s="224"/>
      <c r="J164" s="225">
        <f>ROUND(I164*H164,2)</f>
        <v>0</v>
      </c>
      <c r="K164" s="221" t="s">
        <v>19</v>
      </c>
      <c r="L164" s="226"/>
      <c r="M164" s="227" t="s">
        <v>19</v>
      </c>
      <c r="N164" s="228" t="s">
        <v>45</v>
      </c>
      <c r="O164" s="81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2" t="s">
        <v>443</v>
      </c>
      <c r="AT164" s="212" t="s">
        <v>232</v>
      </c>
      <c r="AU164" s="212" t="s">
        <v>84</v>
      </c>
      <c r="AY164" s="14" t="s">
        <v>164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4" t="s">
        <v>82</v>
      </c>
      <c r="BK164" s="213">
        <f>ROUND(I164*H164,2)</f>
        <v>0</v>
      </c>
      <c r="BL164" s="14" t="s">
        <v>292</v>
      </c>
      <c r="BM164" s="212" t="s">
        <v>3016</v>
      </c>
    </row>
    <row r="165" s="2" customFormat="1" ht="16.5" customHeight="1">
      <c r="A165" s="35"/>
      <c r="B165" s="36"/>
      <c r="C165" s="219" t="s">
        <v>1809</v>
      </c>
      <c r="D165" s="219" t="s">
        <v>232</v>
      </c>
      <c r="E165" s="220" t="s">
        <v>3017</v>
      </c>
      <c r="F165" s="221" t="s">
        <v>3018</v>
      </c>
      <c r="G165" s="222" t="s">
        <v>745</v>
      </c>
      <c r="H165" s="223">
        <v>73.170000000000002</v>
      </c>
      <c r="I165" s="224"/>
      <c r="J165" s="225">
        <f>ROUND(I165*H165,2)</f>
        <v>0</v>
      </c>
      <c r="K165" s="221" t="s">
        <v>19</v>
      </c>
      <c r="L165" s="226"/>
      <c r="M165" s="227" t="s">
        <v>19</v>
      </c>
      <c r="N165" s="228" t="s">
        <v>45</v>
      </c>
      <c r="O165" s="81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2" t="s">
        <v>443</v>
      </c>
      <c r="AT165" s="212" t="s">
        <v>232</v>
      </c>
      <c r="AU165" s="212" t="s">
        <v>84</v>
      </c>
      <c r="AY165" s="14" t="s">
        <v>164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4" t="s">
        <v>82</v>
      </c>
      <c r="BK165" s="213">
        <f>ROUND(I165*H165,2)</f>
        <v>0</v>
      </c>
      <c r="BL165" s="14" t="s">
        <v>292</v>
      </c>
      <c r="BM165" s="212" t="s">
        <v>3019</v>
      </c>
    </row>
    <row r="166" s="2" customFormat="1" ht="16.5" customHeight="1">
      <c r="A166" s="35"/>
      <c r="B166" s="36"/>
      <c r="C166" s="219" t="s">
        <v>1813</v>
      </c>
      <c r="D166" s="219" t="s">
        <v>232</v>
      </c>
      <c r="E166" s="220" t="s">
        <v>3020</v>
      </c>
      <c r="F166" s="221" t="s">
        <v>3021</v>
      </c>
      <c r="G166" s="222" t="s">
        <v>780</v>
      </c>
      <c r="H166" s="223">
        <v>33</v>
      </c>
      <c r="I166" s="224"/>
      <c r="J166" s="225">
        <f>ROUND(I166*H166,2)</f>
        <v>0</v>
      </c>
      <c r="K166" s="221" t="s">
        <v>19</v>
      </c>
      <c r="L166" s="226"/>
      <c r="M166" s="227" t="s">
        <v>19</v>
      </c>
      <c r="N166" s="228" t="s">
        <v>45</v>
      </c>
      <c r="O166" s="81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2" t="s">
        <v>443</v>
      </c>
      <c r="AT166" s="212" t="s">
        <v>232</v>
      </c>
      <c r="AU166" s="212" t="s">
        <v>84</v>
      </c>
      <c r="AY166" s="14" t="s">
        <v>164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4" t="s">
        <v>82</v>
      </c>
      <c r="BK166" s="213">
        <f>ROUND(I166*H166,2)</f>
        <v>0</v>
      </c>
      <c r="BL166" s="14" t="s">
        <v>292</v>
      </c>
      <c r="BM166" s="212" t="s">
        <v>3022</v>
      </c>
    </row>
    <row r="167" s="2" customFormat="1" ht="16.5" customHeight="1">
      <c r="A167" s="35"/>
      <c r="B167" s="36"/>
      <c r="C167" s="219" t="s">
        <v>1817</v>
      </c>
      <c r="D167" s="219" t="s">
        <v>232</v>
      </c>
      <c r="E167" s="220" t="s">
        <v>3023</v>
      </c>
      <c r="F167" s="221" t="s">
        <v>3024</v>
      </c>
      <c r="G167" s="222" t="s">
        <v>780</v>
      </c>
      <c r="H167" s="223">
        <v>68</v>
      </c>
      <c r="I167" s="224"/>
      <c r="J167" s="225">
        <f>ROUND(I167*H167,2)</f>
        <v>0</v>
      </c>
      <c r="K167" s="221" t="s">
        <v>19</v>
      </c>
      <c r="L167" s="226"/>
      <c r="M167" s="227" t="s">
        <v>19</v>
      </c>
      <c r="N167" s="228" t="s">
        <v>45</v>
      </c>
      <c r="O167" s="81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2" t="s">
        <v>443</v>
      </c>
      <c r="AT167" s="212" t="s">
        <v>232</v>
      </c>
      <c r="AU167" s="212" t="s">
        <v>84</v>
      </c>
      <c r="AY167" s="14" t="s">
        <v>164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4" t="s">
        <v>82</v>
      </c>
      <c r="BK167" s="213">
        <f>ROUND(I167*H167,2)</f>
        <v>0</v>
      </c>
      <c r="BL167" s="14" t="s">
        <v>292</v>
      </c>
      <c r="BM167" s="212" t="s">
        <v>3025</v>
      </c>
    </row>
    <row r="168" s="2" customFormat="1" ht="16.5" customHeight="1">
      <c r="A168" s="35"/>
      <c r="B168" s="36"/>
      <c r="C168" s="219" t="s">
        <v>1821</v>
      </c>
      <c r="D168" s="219" t="s">
        <v>232</v>
      </c>
      <c r="E168" s="220" t="s">
        <v>3026</v>
      </c>
      <c r="F168" s="221" t="s">
        <v>3027</v>
      </c>
      <c r="G168" s="222" t="s">
        <v>780</v>
      </c>
      <c r="H168" s="223">
        <v>101</v>
      </c>
      <c r="I168" s="224"/>
      <c r="J168" s="225">
        <f>ROUND(I168*H168,2)</f>
        <v>0</v>
      </c>
      <c r="K168" s="221" t="s">
        <v>19</v>
      </c>
      <c r="L168" s="226"/>
      <c r="M168" s="227" t="s">
        <v>19</v>
      </c>
      <c r="N168" s="228" t="s">
        <v>45</v>
      </c>
      <c r="O168" s="81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2" t="s">
        <v>443</v>
      </c>
      <c r="AT168" s="212" t="s">
        <v>232</v>
      </c>
      <c r="AU168" s="212" t="s">
        <v>84</v>
      </c>
      <c r="AY168" s="14" t="s">
        <v>164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4" t="s">
        <v>82</v>
      </c>
      <c r="BK168" s="213">
        <f>ROUND(I168*H168,2)</f>
        <v>0</v>
      </c>
      <c r="BL168" s="14" t="s">
        <v>292</v>
      </c>
      <c r="BM168" s="212" t="s">
        <v>3028</v>
      </c>
    </row>
    <row r="169" s="2" customFormat="1" ht="16.5" customHeight="1">
      <c r="A169" s="35"/>
      <c r="B169" s="36"/>
      <c r="C169" s="219" t="s">
        <v>1825</v>
      </c>
      <c r="D169" s="219" t="s">
        <v>232</v>
      </c>
      <c r="E169" s="220" t="s">
        <v>3029</v>
      </c>
      <c r="F169" s="221" t="s">
        <v>3030</v>
      </c>
      <c r="G169" s="222" t="s">
        <v>780</v>
      </c>
      <c r="H169" s="223">
        <v>33</v>
      </c>
      <c r="I169" s="224"/>
      <c r="J169" s="225">
        <f>ROUND(I169*H169,2)</f>
        <v>0</v>
      </c>
      <c r="K169" s="221" t="s">
        <v>19</v>
      </c>
      <c r="L169" s="226"/>
      <c r="M169" s="227" t="s">
        <v>19</v>
      </c>
      <c r="N169" s="228" t="s">
        <v>45</v>
      </c>
      <c r="O169" s="81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2" t="s">
        <v>443</v>
      </c>
      <c r="AT169" s="212" t="s">
        <v>232</v>
      </c>
      <c r="AU169" s="212" t="s">
        <v>84</v>
      </c>
      <c r="AY169" s="14" t="s">
        <v>164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4" t="s">
        <v>82</v>
      </c>
      <c r="BK169" s="213">
        <f>ROUND(I169*H169,2)</f>
        <v>0</v>
      </c>
      <c r="BL169" s="14" t="s">
        <v>292</v>
      </c>
      <c r="BM169" s="212" t="s">
        <v>3031</v>
      </c>
    </row>
    <row r="170" s="2" customFormat="1" ht="24.15" customHeight="1">
      <c r="A170" s="35"/>
      <c r="B170" s="36"/>
      <c r="C170" s="201" t="s">
        <v>1829</v>
      </c>
      <c r="D170" s="201" t="s">
        <v>167</v>
      </c>
      <c r="E170" s="202" t="s">
        <v>3032</v>
      </c>
      <c r="F170" s="203" t="s">
        <v>3033</v>
      </c>
      <c r="G170" s="204" t="s">
        <v>2697</v>
      </c>
      <c r="H170" s="205">
        <v>202</v>
      </c>
      <c r="I170" s="206"/>
      <c r="J170" s="207">
        <f>ROUND(I170*H170,2)</f>
        <v>0</v>
      </c>
      <c r="K170" s="203" t="s">
        <v>19</v>
      </c>
      <c r="L170" s="41"/>
      <c r="M170" s="208" t="s">
        <v>19</v>
      </c>
      <c r="N170" s="209" t="s">
        <v>45</v>
      </c>
      <c r="O170" s="81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292</v>
      </c>
      <c r="AT170" s="212" t="s">
        <v>167</v>
      </c>
      <c r="AU170" s="212" t="s">
        <v>84</v>
      </c>
      <c r="AY170" s="14" t="s">
        <v>164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4" t="s">
        <v>82</v>
      </c>
      <c r="BK170" s="213">
        <f>ROUND(I170*H170,2)</f>
        <v>0</v>
      </c>
      <c r="BL170" s="14" t="s">
        <v>292</v>
      </c>
      <c r="BM170" s="212" t="s">
        <v>3034</v>
      </c>
    </row>
    <row r="171" s="12" customFormat="1" ht="22.8" customHeight="1">
      <c r="A171" s="12"/>
      <c r="B171" s="185"/>
      <c r="C171" s="186"/>
      <c r="D171" s="187" t="s">
        <v>73</v>
      </c>
      <c r="E171" s="199" t="s">
        <v>3035</v>
      </c>
      <c r="F171" s="199" t="s">
        <v>3036</v>
      </c>
      <c r="G171" s="186"/>
      <c r="H171" s="186"/>
      <c r="I171" s="189"/>
      <c r="J171" s="200">
        <f>BK171</f>
        <v>0</v>
      </c>
      <c r="K171" s="186"/>
      <c r="L171" s="191"/>
      <c r="M171" s="192"/>
      <c r="N171" s="193"/>
      <c r="O171" s="193"/>
      <c r="P171" s="194">
        <f>SUM(P172:P174)</f>
        <v>0</v>
      </c>
      <c r="Q171" s="193"/>
      <c r="R171" s="194">
        <f>SUM(R172:R174)</f>
        <v>0</v>
      </c>
      <c r="S171" s="193"/>
      <c r="T171" s="195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6" t="s">
        <v>82</v>
      </c>
      <c r="AT171" s="197" t="s">
        <v>73</v>
      </c>
      <c r="AU171" s="197" t="s">
        <v>82</v>
      </c>
      <c r="AY171" s="196" t="s">
        <v>164</v>
      </c>
      <c r="BK171" s="198">
        <f>SUM(BK172:BK174)</f>
        <v>0</v>
      </c>
    </row>
    <row r="172" s="2" customFormat="1" ht="16.5" customHeight="1">
      <c r="A172" s="35"/>
      <c r="B172" s="36"/>
      <c r="C172" s="201" t="s">
        <v>1833</v>
      </c>
      <c r="D172" s="201" t="s">
        <v>167</v>
      </c>
      <c r="E172" s="202" t="s">
        <v>3037</v>
      </c>
      <c r="F172" s="203" t="s">
        <v>3038</v>
      </c>
      <c r="G172" s="204" t="s">
        <v>2697</v>
      </c>
      <c r="H172" s="205">
        <v>115</v>
      </c>
      <c r="I172" s="206"/>
      <c r="J172" s="207">
        <f>ROUND(I172*H172,2)</f>
        <v>0</v>
      </c>
      <c r="K172" s="203" t="s">
        <v>19</v>
      </c>
      <c r="L172" s="41"/>
      <c r="M172" s="208" t="s">
        <v>19</v>
      </c>
      <c r="N172" s="209" t="s">
        <v>45</v>
      </c>
      <c r="O172" s="81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2" t="s">
        <v>172</v>
      </c>
      <c r="AT172" s="212" t="s">
        <v>167</v>
      </c>
      <c r="AU172" s="212" t="s">
        <v>84</v>
      </c>
      <c r="AY172" s="14" t="s">
        <v>164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4" t="s">
        <v>82</v>
      </c>
      <c r="BK172" s="213">
        <f>ROUND(I172*H172,2)</f>
        <v>0</v>
      </c>
      <c r="BL172" s="14" t="s">
        <v>172</v>
      </c>
      <c r="BM172" s="212" t="s">
        <v>3039</v>
      </c>
    </row>
    <row r="173" s="2" customFormat="1" ht="16.5" customHeight="1">
      <c r="A173" s="35"/>
      <c r="B173" s="36"/>
      <c r="C173" s="201" t="s">
        <v>1837</v>
      </c>
      <c r="D173" s="201" t="s">
        <v>167</v>
      </c>
      <c r="E173" s="202" t="s">
        <v>3040</v>
      </c>
      <c r="F173" s="203" t="s">
        <v>3041</v>
      </c>
      <c r="G173" s="204" t="s">
        <v>2697</v>
      </c>
      <c r="H173" s="205">
        <v>45</v>
      </c>
      <c r="I173" s="206"/>
      <c r="J173" s="207">
        <f>ROUND(I173*H173,2)</f>
        <v>0</v>
      </c>
      <c r="K173" s="203" t="s">
        <v>19</v>
      </c>
      <c r="L173" s="41"/>
      <c r="M173" s="208" t="s">
        <v>19</v>
      </c>
      <c r="N173" s="209" t="s">
        <v>45</v>
      </c>
      <c r="O173" s="81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2" t="s">
        <v>172</v>
      </c>
      <c r="AT173" s="212" t="s">
        <v>167</v>
      </c>
      <c r="AU173" s="212" t="s">
        <v>84</v>
      </c>
      <c r="AY173" s="14" t="s">
        <v>164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4" t="s">
        <v>82</v>
      </c>
      <c r="BK173" s="213">
        <f>ROUND(I173*H173,2)</f>
        <v>0</v>
      </c>
      <c r="BL173" s="14" t="s">
        <v>172</v>
      </c>
      <c r="BM173" s="212" t="s">
        <v>3042</v>
      </c>
    </row>
    <row r="174" s="2" customFormat="1" ht="16.5" customHeight="1">
      <c r="A174" s="35"/>
      <c r="B174" s="36"/>
      <c r="C174" s="201" t="s">
        <v>1841</v>
      </c>
      <c r="D174" s="201" t="s">
        <v>167</v>
      </c>
      <c r="E174" s="202" t="s">
        <v>3043</v>
      </c>
      <c r="F174" s="203" t="s">
        <v>3044</v>
      </c>
      <c r="G174" s="204" t="s">
        <v>2697</v>
      </c>
      <c r="H174" s="205">
        <v>30</v>
      </c>
      <c r="I174" s="206"/>
      <c r="J174" s="207">
        <f>ROUND(I174*H174,2)</f>
        <v>0</v>
      </c>
      <c r="K174" s="203" t="s">
        <v>19</v>
      </c>
      <c r="L174" s="41"/>
      <c r="M174" s="208" t="s">
        <v>19</v>
      </c>
      <c r="N174" s="209" t="s">
        <v>45</v>
      </c>
      <c r="O174" s="81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2" t="s">
        <v>172</v>
      </c>
      <c r="AT174" s="212" t="s">
        <v>167</v>
      </c>
      <c r="AU174" s="212" t="s">
        <v>84</v>
      </c>
      <c r="AY174" s="14" t="s">
        <v>164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4" t="s">
        <v>82</v>
      </c>
      <c r="BK174" s="213">
        <f>ROUND(I174*H174,2)</f>
        <v>0</v>
      </c>
      <c r="BL174" s="14" t="s">
        <v>172</v>
      </c>
      <c r="BM174" s="212" t="s">
        <v>3045</v>
      </c>
    </row>
    <row r="175" s="12" customFormat="1" ht="22.8" customHeight="1">
      <c r="A175" s="12"/>
      <c r="B175" s="185"/>
      <c r="C175" s="186"/>
      <c r="D175" s="187" t="s">
        <v>73</v>
      </c>
      <c r="E175" s="199" t="s">
        <v>3046</v>
      </c>
      <c r="F175" s="199" t="s">
        <v>3047</v>
      </c>
      <c r="G175" s="186"/>
      <c r="H175" s="186"/>
      <c r="I175" s="189"/>
      <c r="J175" s="200">
        <f>BK175</f>
        <v>0</v>
      </c>
      <c r="K175" s="186"/>
      <c r="L175" s="191"/>
      <c r="M175" s="192"/>
      <c r="N175" s="193"/>
      <c r="O175" s="193"/>
      <c r="P175" s="194">
        <f>SUM(P176:P183)</f>
        <v>0</v>
      </c>
      <c r="Q175" s="193"/>
      <c r="R175" s="194">
        <f>SUM(R176:R183)</f>
        <v>0</v>
      </c>
      <c r="S175" s="193"/>
      <c r="T175" s="195">
        <f>SUM(T176:T183)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6" t="s">
        <v>82</v>
      </c>
      <c r="AT175" s="197" t="s">
        <v>73</v>
      </c>
      <c r="AU175" s="197" t="s">
        <v>82</v>
      </c>
      <c r="AY175" s="196" t="s">
        <v>164</v>
      </c>
      <c r="BK175" s="198">
        <f>SUM(BK176:BK183)</f>
        <v>0</v>
      </c>
    </row>
    <row r="176" s="2" customFormat="1" ht="16.5" customHeight="1">
      <c r="A176" s="35"/>
      <c r="B176" s="36"/>
      <c r="C176" s="201" t="s">
        <v>1845</v>
      </c>
      <c r="D176" s="201" t="s">
        <v>167</v>
      </c>
      <c r="E176" s="202" t="s">
        <v>3048</v>
      </c>
      <c r="F176" s="203" t="s">
        <v>3049</v>
      </c>
      <c r="G176" s="204" t="s">
        <v>1751</v>
      </c>
      <c r="H176" s="205">
        <v>1</v>
      </c>
      <c r="I176" s="206"/>
      <c r="J176" s="207">
        <f>ROUND(I176*H176,2)</f>
        <v>0</v>
      </c>
      <c r="K176" s="203" t="s">
        <v>19</v>
      </c>
      <c r="L176" s="41"/>
      <c r="M176" s="208" t="s">
        <v>19</v>
      </c>
      <c r="N176" s="209" t="s">
        <v>45</v>
      </c>
      <c r="O176" s="81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2" t="s">
        <v>172</v>
      </c>
      <c r="AT176" s="212" t="s">
        <v>167</v>
      </c>
      <c r="AU176" s="212" t="s">
        <v>84</v>
      </c>
      <c r="AY176" s="14" t="s">
        <v>164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4" t="s">
        <v>82</v>
      </c>
      <c r="BK176" s="213">
        <f>ROUND(I176*H176,2)</f>
        <v>0</v>
      </c>
      <c r="BL176" s="14" t="s">
        <v>172</v>
      </c>
      <c r="BM176" s="212" t="s">
        <v>3050</v>
      </c>
    </row>
    <row r="177" s="2" customFormat="1" ht="16.5" customHeight="1">
      <c r="A177" s="35"/>
      <c r="B177" s="36"/>
      <c r="C177" s="201" t="s">
        <v>1849</v>
      </c>
      <c r="D177" s="201" t="s">
        <v>167</v>
      </c>
      <c r="E177" s="202" t="s">
        <v>3051</v>
      </c>
      <c r="F177" s="203" t="s">
        <v>3052</v>
      </c>
      <c r="G177" s="204" t="s">
        <v>1751</v>
      </c>
      <c r="H177" s="205">
        <v>1</v>
      </c>
      <c r="I177" s="206"/>
      <c r="J177" s="207">
        <f>ROUND(I177*H177,2)</f>
        <v>0</v>
      </c>
      <c r="K177" s="203" t="s">
        <v>19</v>
      </c>
      <c r="L177" s="41"/>
      <c r="M177" s="208" t="s">
        <v>19</v>
      </c>
      <c r="N177" s="209" t="s">
        <v>45</v>
      </c>
      <c r="O177" s="81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2" t="s">
        <v>172</v>
      </c>
      <c r="AT177" s="212" t="s">
        <v>167</v>
      </c>
      <c r="AU177" s="212" t="s">
        <v>84</v>
      </c>
      <c r="AY177" s="14" t="s">
        <v>164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4" t="s">
        <v>82</v>
      </c>
      <c r="BK177" s="213">
        <f>ROUND(I177*H177,2)</f>
        <v>0</v>
      </c>
      <c r="BL177" s="14" t="s">
        <v>172</v>
      </c>
      <c r="BM177" s="212" t="s">
        <v>3053</v>
      </c>
    </row>
    <row r="178" s="2" customFormat="1" ht="16.5" customHeight="1">
      <c r="A178" s="35"/>
      <c r="B178" s="36"/>
      <c r="C178" s="201" t="s">
        <v>1853</v>
      </c>
      <c r="D178" s="201" t="s">
        <v>167</v>
      </c>
      <c r="E178" s="202" t="s">
        <v>3054</v>
      </c>
      <c r="F178" s="203" t="s">
        <v>3055</v>
      </c>
      <c r="G178" s="204" t="s">
        <v>1751</v>
      </c>
      <c r="H178" s="205">
        <v>1</v>
      </c>
      <c r="I178" s="206"/>
      <c r="J178" s="207">
        <f>ROUND(I178*H178,2)</f>
        <v>0</v>
      </c>
      <c r="K178" s="203" t="s">
        <v>19</v>
      </c>
      <c r="L178" s="41"/>
      <c r="M178" s="208" t="s">
        <v>19</v>
      </c>
      <c r="N178" s="209" t="s">
        <v>45</v>
      </c>
      <c r="O178" s="81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2" t="s">
        <v>172</v>
      </c>
      <c r="AT178" s="212" t="s">
        <v>167</v>
      </c>
      <c r="AU178" s="212" t="s">
        <v>84</v>
      </c>
      <c r="AY178" s="14" t="s">
        <v>164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4" t="s">
        <v>82</v>
      </c>
      <c r="BK178" s="213">
        <f>ROUND(I178*H178,2)</f>
        <v>0</v>
      </c>
      <c r="BL178" s="14" t="s">
        <v>172</v>
      </c>
      <c r="BM178" s="212" t="s">
        <v>3056</v>
      </c>
    </row>
    <row r="179" s="2" customFormat="1" ht="16.5" customHeight="1">
      <c r="A179" s="35"/>
      <c r="B179" s="36"/>
      <c r="C179" s="201" t="s">
        <v>1857</v>
      </c>
      <c r="D179" s="201" t="s">
        <v>167</v>
      </c>
      <c r="E179" s="202" t="s">
        <v>3057</v>
      </c>
      <c r="F179" s="203" t="s">
        <v>3058</v>
      </c>
      <c r="G179" s="204" t="s">
        <v>1751</v>
      </c>
      <c r="H179" s="205">
        <v>1</v>
      </c>
      <c r="I179" s="206"/>
      <c r="J179" s="207">
        <f>ROUND(I179*H179,2)</f>
        <v>0</v>
      </c>
      <c r="K179" s="203" t="s">
        <v>19</v>
      </c>
      <c r="L179" s="41"/>
      <c r="M179" s="208" t="s">
        <v>19</v>
      </c>
      <c r="N179" s="209" t="s">
        <v>45</v>
      </c>
      <c r="O179" s="81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2" t="s">
        <v>172</v>
      </c>
      <c r="AT179" s="212" t="s">
        <v>167</v>
      </c>
      <c r="AU179" s="212" t="s">
        <v>84</v>
      </c>
      <c r="AY179" s="14" t="s">
        <v>164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4" t="s">
        <v>82</v>
      </c>
      <c r="BK179" s="213">
        <f>ROUND(I179*H179,2)</f>
        <v>0</v>
      </c>
      <c r="BL179" s="14" t="s">
        <v>172</v>
      </c>
      <c r="BM179" s="212" t="s">
        <v>3059</v>
      </c>
    </row>
    <row r="180" s="2" customFormat="1" ht="16.5" customHeight="1">
      <c r="A180" s="35"/>
      <c r="B180" s="36"/>
      <c r="C180" s="201" t="s">
        <v>1861</v>
      </c>
      <c r="D180" s="201" t="s">
        <v>167</v>
      </c>
      <c r="E180" s="202" t="s">
        <v>3060</v>
      </c>
      <c r="F180" s="203" t="s">
        <v>3061</v>
      </c>
      <c r="G180" s="204" t="s">
        <v>1751</v>
      </c>
      <c r="H180" s="205">
        <v>1</v>
      </c>
      <c r="I180" s="206"/>
      <c r="J180" s="207">
        <f>ROUND(I180*H180,2)</f>
        <v>0</v>
      </c>
      <c r="K180" s="203" t="s">
        <v>19</v>
      </c>
      <c r="L180" s="41"/>
      <c r="M180" s="208" t="s">
        <v>19</v>
      </c>
      <c r="N180" s="209" t="s">
        <v>45</v>
      </c>
      <c r="O180" s="81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2" t="s">
        <v>172</v>
      </c>
      <c r="AT180" s="212" t="s">
        <v>167</v>
      </c>
      <c r="AU180" s="212" t="s">
        <v>84</v>
      </c>
      <c r="AY180" s="14" t="s">
        <v>164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4" t="s">
        <v>82</v>
      </c>
      <c r="BK180" s="213">
        <f>ROUND(I180*H180,2)</f>
        <v>0</v>
      </c>
      <c r="BL180" s="14" t="s">
        <v>172</v>
      </c>
      <c r="BM180" s="212" t="s">
        <v>3062</v>
      </c>
    </row>
    <row r="181" s="2" customFormat="1" ht="16.5" customHeight="1">
      <c r="A181" s="35"/>
      <c r="B181" s="36"/>
      <c r="C181" s="201" t="s">
        <v>1865</v>
      </c>
      <c r="D181" s="201" t="s">
        <v>167</v>
      </c>
      <c r="E181" s="202" t="s">
        <v>3063</v>
      </c>
      <c r="F181" s="203" t="s">
        <v>3064</v>
      </c>
      <c r="G181" s="204" t="s">
        <v>1751</v>
      </c>
      <c r="H181" s="205">
        <v>1</v>
      </c>
      <c r="I181" s="206"/>
      <c r="J181" s="207">
        <f>ROUND(I181*H181,2)</f>
        <v>0</v>
      </c>
      <c r="K181" s="203" t="s">
        <v>19</v>
      </c>
      <c r="L181" s="41"/>
      <c r="M181" s="208" t="s">
        <v>19</v>
      </c>
      <c r="N181" s="209" t="s">
        <v>45</v>
      </c>
      <c r="O181" s="81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2" t="s">
        <v>172</v>
      </c>
      <c r="AT181" s="212" t="s">
        <v>167</v>
      </c>
      <c r="AU181" s="212" t="s">
        <v>84</v>
      </c>
      <c r="AY181" s="14" t="s">
        <v>164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4" t="s">
        <v>82</v>
      </c>
      <c r="BK181" s="213">
        <f>ROUND(I181*H181,2)</f>
        <v>0</v>
      </c>
      <c r="BL181" s="14" t="s">
        <v>172</v>
      </c>
      <c r="BM181" s="212" t="s">
        <v>3065</v>
      </c>
    </row>
    <row r="182" s="2" customFormat="1" ht="16.5" customHeight="1">
      <c r="A182" s="35"/>
      <c r="B182" s="36"/>
      <c r="C182" s="201" t="s">
        <v>1685</v>
      </c>
      <c r="D182" s="201" t="s">
        <v>167</v>
      </c>
      <c r="E182" s="202" t="s">
        <v>3066</v>
      </c>
      <c r="F182" s="203" t="s">
        <v>3067</v>
      </c>
      <c r="G182" s="204" t="s">
        <v>1751</v>
      </c>
      <c r="H182" s="205">
        <v>1</v>
      </c>
      <c r="I182" s="206"/>
      <c r="J182" s="207">
        <f>ROUND(I182*H182,2)</f>
        <v>0</v>
      </c>
      <c r="K182" s="203" t="s">
        <v>19</v>
      </c>
      <c r="L182" s="41"/>
      <c r="M182" s="208" t="s">
        <v>19</v>
      </c>
      <c r="N182" s="209" t="s">
        <v>45</v>
      </c>
      <c r="O182" s="81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2" t="s">
        <v>172</v>
      </c>
      <c r="AT182" s="212" t="s">
        <v>167</v>
      </c>
      <c r="AU182" s="212" t="s">
        <v>84</v>
      </c>
      <c r="AY182" s="14" t="s">
        <v>164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4" t="s">
        <v>82</v>
      </c>
      <c r="BK182" s="213">
        <f>ROUND(I182*H182,2)</f>
        <v>0</v>
      </c>
      <c r="BL182" s="14" t="s">
        <v>172</v>
      </c>
      <c r="BM182" s="212" t="s">
        <v>3068</v>
      </c>
    </row>
    <row r="183" s="2" customFormat="1" ht="24.15" customHeight="1">
      <c r="A183" s="35"/>
      <c r="B183" s="36"/>
      <c r="C183" s="201" t="s">
        <v>1872</v>
      </c>
      <c r="D183" s="201" t="s">
        <v>167</v>
      </c>
      <c r="E183" s="202" t="s">
        <v>3069</v>
      </c>
      <c r="F183" s="203" t="s">
        <v>3070</v>
      </c>
      <c r="G183" s="204" t="s">
        <v>2697</v>
      </c>
      <c r="H183" s="205">
        <v>19</v>
      </c>
      <c r="I183" s="206"/>
      <c r="J183" s="207">
        <f>ROUND(I183*H183,2)</f>
        <v>0</v>
      </c>
      <c r="K183" s="203" t="s">
        <v>19</v>
      </c>
      <c r="L183" s="41"/>
      <c r="M183" s="238" t="s">
        <v>19</v>
      </c>
      <c r="N183" s="239" t="s">
        <v>45</v>
      </c>
      <c r="O183" s="23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2" t="s">
        <v>172</v>
      </c>
      <c r="AT183" s="212" t="s">
        <v>167</v>
      </c>
      <c r="AU183" s="212" t="s">
        <v>84</v>
      </c>
      <c r="AY183" s="14" t="s">
        <v>164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4" t="s">
        <v>82</v>
      </c>
      <c r="BK183" s="213">
        <f>ROUND(I183*H183,2)</f>
        <v>0</v>
      </c>
      <c r="BL183" s="14" t="s">
        <v>172</v>
      </c>
      <c r="BM183" s="212" t="s">
        <v>3071</v>
      </c>
    </row>
    <row r="184" s="2" customFormat="1" ht="6.96" customHeight="1">
      <c r="A184" s="35"/>
      <c r="B184" s="56"/>
      <c r="C184" s="57"/>
      <c r="D184" s="57"/>
      <c r="E184" s="57"/>
      <c r="F184" s="57"/>
      <c r="G184" s="57"/>
      <c r="H184" s="57"/>
      <c r="I184" s="57"/>
      <c r="J184" s="57"/>
      <c r="K184" s="57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6lSnxDREDi5i8N4WbJTYai+mUEPAfho7fwwRdW5avZ7WTbI1B8xyxW7MEjI89/lQ0O6dMeKfXoJahSSya58Qzg==" hashValue="dFC6zt1FFKGgIhk0cb0EGH29xVjw7ZPdq8ny1z0ucQgruk7v3BFnKc75Ev2tP8B3gwRERCcCEcLVgno8L1Tswg==" algorithmName="SHA-512" password="CC35"/>
  <autoFilter ref="C85:K18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129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3072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ROUND(J88,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ROUND((SUM(BE88:BE162)),  2)</f>
        <v>0</v>
      </c>
      <c r="G33" s="35"/>
      <c r="H33" s="35"/>
      <c r="I33" s="145">
        <v>0.20999999999999999</v>
      </c>
      <c r="J33" s="144">
        <f>ROUND(((SUM(BE88:BE162))*I33),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ROUND((SUM(BF88:BF162)),  2)</f>
        <v>0</v>
      </c>
      <c r="G34" s="35"/>
      <c r="H34" s="35"/>
      <c r="I34" s="145">
        <v>0.12</v>
      </c>
      <c r="J34" s="144">
        <f>ROUND(((SUM(BF88:BF162))*I34),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ROUND((SUM(BG88:BG162)),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ROUND((SUM(BH88:BH162)),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ROUND((SUM(BI88:BI162)),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2025-109-2-16 - Profese - VZT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J88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322</v>
      </c>
      <c r="E60" s="165"/>
      <c r="F60" s="165"/>
      <c r="G60" s="165"/>
      <c r="H60" s="165"/>
      <c r="I60" s="165"/>
      <c r="J60" s="166">
        <f>J89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3073</v>
      </c>
      <c r="E61" s="171"/>
      <c r="F61" s="171"/>
      <c r="G61" s="171"/>
      <c r="H61" s="171"/>
      <c r="I61" s="171"/>
      <c r="J61" s="172">
        <f>J90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68"/>
      <c r="C62" s="169"/>
      <c r="D62" s="170" t="s">
        <v>3074</v>
      </c>
      <c r="E62" s="171"/>
      <c r="F62" s="171"/>
      <c r="G62" s="171"/>
      <c r="H62" s="171"/>
      <c r="I62" s="171"/>
      <c r="J62" s="172">
        <f>J91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68"/>
      <c r="C63" s="169"/>
      <c r="D63" s="170" t="s">
        <v>3075</v>
      </c>
      <c r="E63" s="171"/>
      <c r="F63" s="171"/>
      <c r="G63" s="171"/>
      <c r="H63" s="171"/>
      <c r="I63" s="171"/>
      <c r="J63" s="172">
        <f>J93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4.88" customHeight="1">
      <c r="A64" s="10"/>
      <c r="B64" s="168"/>
      <c r="C64" s="169"/>
      <c r="D64" s="170" t="s">
        <v>3076</v>
      </c>
      <c r="E64" s="171"/>
      <c r="F64" s="171"/>
      <c r="G64" s="171"/>
      <c r="H64" s="171"/>
      <c r="I64" s="171"/>
      <c r="J64" s="172">
        <f>J97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68"/>
      <c r="C65" s="169"/>
      <c r="D65" s="170" t="s">
        <v>3077</v>
      </c>
      <c r="E65" s="171"/>
      <c r="F65" s="171"/>
      <c r="G65" s="171"/>
      <c r="H65" s="171"/>
      <c r="I65" s="171"/>
      <c r="J65" s="172">
        <f>J107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4.88" customHeight="1">
      <c r="A66" s="10"/>
      <c r="B66" s="168"/>
      <c r="C66" s="169"/>
      <c r="D66" s="170" t="s">
        <v>3078</v>
      </c>
      <c r="E66" s="171"/>
      <c r="F66" s="171"/>
      <c r="G66" s="171"/>
      <c r="H66" s="171"/>
      <c r="I66" s="171"/>
      <c r="J66" s="172">
        <f>J112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4.88" customHeight="1">
      <c r="A67" s="10"/>
      <c r="B67" s="168"/>
      <c r="C67" s="169"/>
      <c r="D67" s="170" t="s">
        <v>3079</v>
      </c>
      <c r="E67" s="171"/>
      <c r="F67" s="171"/>
      <c r="G67" s="171"/>
      <c r="H67" s="171"/>
      <c r="I67" s="171"/>
      <c r="J67" s="172">
        <f>J119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4.88" customHeight="1">
      <c r="A68" s="10"/>
      <c r="B68" s="168"/>
      <c r="C68" s="169"/>
      <c r="D68" s="170" t="s">
        <v>3080</v>
      </c>
      <c r="E68" s="171"/>
      <c r="F68" s="171"/>
      <c r="G68" s="171"/>
      <c r="H68" s="171"/>
      <c r="I68" s="171"/>
      <c r="J68" s="172">
        <f>J150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hidden="1" s="2" customFormat="1" ht="6.96" customHeight="1">
      <c r="A70" s="3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hidden="1"/>
    <row r="72" hidden="1"/>
    <row r="73" hidden="1"/>
    <row r="74" s="2" customFormat="1" ht="6.96" customHeight="1">
      <c r="A74" s="35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4.96" customHeight="1">
      <c r="A75" s="35"/>
      <c r="B75" s="36"/>
      <c r="C75" s="20" t="s">
        <v>149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16</v>
      </c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157" t="str">
        <f>E7</f>
        <v>SK Modřany- provozní budova</v>
      </c>
      <c r="F78" s="29"/>
      <c r="G78" s="29"/>
      <c r="H78" s="29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140</v>
      </c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6.5" customHeight="1">
      <c r="A80" s="35"/>
      <c r="B80" s="36"/>
      <c r="C80" s="37"/>
      <c r="D80" s="37"/>
      <c r="E80" s="66" t="str">
        <f>E9</f>
        <v>2025-109-2-16 - Profese - VZT</v>
      </c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2" customHeight="1">
      <c r="A82" s="35"/>
      <c r="B82" s="36"/>
      <c r="C82" s="29" t="s">
        <v>21</v>
      </c>
      <c r="D82" s="37"/>
      <c r="E82" s="37"/>
      <c r="F82" s="24" t="str">
        <f>F12</f>
        <v>Komořanská - 47, Praha 4 - Modřany</v>
      </c>
      <c r="G82" s="37"/>
      <c r="H82" s="37"/>
      <c r="I82" s="29" t="s">
        <v>23</v>
      </c>
      <c r="J82" s="69" t="str">
        <f>IF(J12="","",J12)</f>
        <v>23. 7. 2025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40.05" customHeight="1">
      <c r="A84" s="35"/>
      <c r="B84" s="36"/>
      <c r="C84" s="29" t="s">
        <v>25</v>
      </c>
      <c r="D84" s="37"/>
      <c r="E84" s="37"/>
      <c r="F84" s="24" t="str">
        <f>E15</f>
        <v>Sportovní klub Modřany,Komořanská 47, Praha 4</v>
      </c>
      <c r="G84" s="37"/>
      <c r="H84" s="37"/>
      <c r="I84" s="29" t="s">
        <v>32</v>
      </c>
      <c r="J84" s="33" t="str">
        <f>E21</f>
        <v>ASLB spol.s.r.o.Fikarova 2157/1, Praha 4</v>
      </c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5.15" customHeight="1">
      <c r="A85" s="35"/>
      <c r="B85" s="36"/>
      <c r="C85" s="29" t="s">
        <v>30</v>
      </c>
      <c r="D85" s="37"/>
      <c r="E85" s="37"/>
      <c r="F85" s="24" t="str">
        <f>IF(E18="","",E18)</f>
        <v>Vyplň údaj</v>
      </c>
      <c r="G85" s="37"/>
      <c r="H85" s="37"/>
      <c r="I85" s="29" t="s">
        <v>36</v>
      </c>
      <c r="J85" s="33" t="str">
        <f>E24</f>
        <v xml:space="preserve"> </v>
      </c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0.32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3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11" customFormat="1" ht="29.28" customHeight="1">
      <c r="A87" s="174"/>
      <c r="B87" s="175"/>
      <c r="C87" s="176" t="s">
        <v>150</v>
      </c>
      <c r="D87" s="177" t="s">
        <v>59</v>
      </c>
      <c r="E87" s="177" t="s">
        <v>55</v>
      </c>
      <c r="F87" s="177" t="s">
        <v>56</v>
      </c>
      <c r="G87" s="177" t="s">
        <v>151</v>
      </c>
      <c r="H87" s="177" t="s">
        <v>152</v>
      </c>
      <c r="I87" s="177" t="s">
        <v>153</v>
      </c>
      <c r="J87" s="177" t="s">
        <v>145</v>
      </c>
      <c r="K87" s="178" t="s">
        <v>154</v>
      </c>
      <c r="L87" s="179"/>
      <c r="M87" s="89" t="s">
        <v>19</v>
      </c>
      <c r="N87" s="90" t="s">
        <v>44</v>
      </c>
      <c r="O87" s="90" t="s">
        <v>155</v>
      </c>
      <c r="P87" s="90" t="s">
        <v>156</v>
      </c>
      <c r="Q87" s="90" t="s">
        <v>157</v>
      </c>
      <c r="R87" s="90" t="s">
        <v>158</v>
      </c>
      <c r="S87" s="90" t="s">
        <v>159</v>
      </c>
      <c r="T87" s="91" t="s">
        <v>160</v>
      </c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</row>
    <row r="88" s="2" customFormat="1" ht="22.8" customHeight="1">
      <c r="A88" s="35"/>
      <c r="B88" s="36"/>
      <c r="C88" s="96" t="s">
        <v>161</v>
      </c>
      <c r="D88" s="37"/>
      <c r="E88" s="37"/>
      <c r="F88" s="37"/>
      <c r="G88" s="37"/>
      <c r="H88" s="37"/>
      <c r="I88" s="37"/>
      <c r="J88" s="180">
        <f>BK88</f>
        <v>0</v>
      </c>
      <c r="K88" s="37"/>
      <c r="L88" s="41"/>
      <c r="M88" s="92"/>
      <c r="N88" s="181"/>
      <c r="O88" s="93"/>
      <c r="P88" s="182">
        <f>P89</f>
        <v>0</v>
      </c>
      <c r="Q88" s="93"/>
      <c r="R88" s="182">
        <f>R89</f>
        <v>0</v>
      </c>
      <c r="S88" s="93"/>
      <c r="T88" s="183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73</v>
      </c>
      <c r="AU88" s="14" t="s">
        <v>146</v>
      </c>
      <c r="BK88" s="184">
        <f>BK89</f>
        <v>0</v>
      </c>
    </row>
    <row r="89" s="12" customFormat="1" ht="25.92" customHeight="1">
      <c r="A89" s="12"/>
      <c r="B89" s="185"/>
      <c r="C89" s="186"/>
      <c r="D89" s="187" t="s">
        <v>73</v>
      </c>
      <c r="E89" s="188" t="s">
        <v>454</v>
      </c>
      <c r="F89" s="188" t="s">
        <v>455</v>
      </c>
      <c r="G89" s="186"/>
      <c r="H89" s="186"/>
      <c r="I89" s="189"/>
      <c r="J89" s="190">
        <f>BK89</f>
        <v>0</v>
      </c>
      <c r="K89" s="186"/>
      <c r="L89" s="191"/>
      <c r="M89" s="192"/>
      <c r="N89" s="193"/>
      <c r="O89" s="193"/>
      <c r="P89" s="194">
        <f>P90</f>
        <v>0</v>
      </c>
      <c r="Q89" s="193"/>
      <c r="R89" s="194">
        <f>R90</f>
        <v>0</v>
      </c>
      <c r="S89" s="193"/>
      <c r="T89" s="195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6" t="s">
        <v>84</v>
      </c>
      <c r="AT89" s="197" t="s">
        <v>73</v>
      </c>
      <c r="AU89" s="197" t="s">
        <v>74</v>
      </c>
      <c r="AY89" s="196" t="s">
        <v>164</v>
      </c>
      <c r="BK89" s="198">
        <f>BK90</f>
        <v>0</v>
      </c>
    </row>
    <row r="90" s="12" customFormat="1" ht="22.8" customHeight="1">
      <c r="A90" s="12"/>
      <c r="B90" s="185"/>
      <c r="C90" s="186"/>
      <c r="D90" s="187" t="s">
        <v>73</v>
      </c>
      <c r="E90" s="199" t="s">
        <v>3081</v>
      </c>
      <c r="F90" s="199" t="s">
        <v>3082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P91+P93+P97+P107+P112+P119+P150</f>
        <v>0</v>
      </c>
      <c r="Q90" s="193"/>
      <c r="R90" s="194">
        <f>R91+R93+R97+R107+R112+R119+R150</f>
        <v>0</v>
      </c>
      <c r="S90" s="193"/>
      <c r="T90" s="195">
        <f>T91+T93+T97+T107+T112+T119+T150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84</v>
      </c>
      <c r="AT90" s="197" t="s">
        <v>73</v>
      </c>
      <c r="AU90" s="197" t="s">
        <v>82</v>
      </c>
      <c r="AY90" s="196" t="s">
        <v>164</v>
      </c>
      <c r="BK90" s="198">
        <f>BK91+BK93+BK97+BK107+BK112+BK119+BK150</f>
        <v>0</v>
      </c>
    </row>
    <row r="91" s="12" customFormat="1" ht="20.88" customHeight="1">
      <c r="A91" s="12"/>
      <c r="B91" s="185"/>
      <c r="C91" s="186"/>
      <c r="D91" s="187" t="s">
        <v>73</v>
      </c>
      <c r="E91" s="199" t="s">
        <v>3083</v>
      </c>
      <c r="F91" s="199" t="s">
        <v>3084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P92</f>
        <v>0</v>
      </c>
      <c r="Q91" s="193"/>
      <c r="R91" s="194">
        <f>R92</f>
        <v>0</v>
      </c>
      <c r="S91" s="193"/>
      <c r="T91" s="195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82</v>
      </c>
      <c r="AT91" s="197" t="s">
        <v>73</v>
      </c>
      <c r="AU91" s="197" t="s">
        <v>84</v>
      </c>
      <c r="AY91" s="196" t="s">
        <v>164</v>
      </c>
      <c r="BK91" s="198">
        <f>BK92</f>
        <v>0</v>
      </c>
    </row>
    <row r="92" s="2" customFormat="1" ht="44.25" customHeight="1">
      <c r="A92" s="35"/>
      <c r="B92" s="36"/>
      <c r="C92" s="201" t="s">
        <v>82</v>
      </c>
      <c r="D92" s="201" t="s">
        <v>167</v>
      </c>
      <c r="E92" s="202" t="s">
        <v>3085</v>
      </c>
      <c r="F92" s="203" t="s">
        <v>3086</v>
      </c>
      <c r="G92" s="204" t="s">
        <v>2808</v>
      </c>
      <c r="H92" s="205">
        <v>1</v>
      </c>
      <c r="I92" s="206"/>
      <c r="J92" s="207">
        <f>ROUND(I92*H92,2)</f>
        <v>0</v>
      </c>
      <c r="K92" s="203" t="s">
        <v>19</v>
      </c>
      <c r="L92" s="41"/>
      <c r="M92" s="208" t="s">
        <v>19</v>
      </c>
      <c r="N92" s="209" t="s">
        <v>45</v>
      </c>
      <c r="O92" s="81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292</v>
      </c>
      <c r="AT92" s="212" t="s">
        <v>167</v>
      </c>
      <c r="AU92" s="212" t="s">
        <v>181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292</v>
      </c>
      <c r="BM92" s="212" t="s">
        <v>3087</v>
      </c>
    </row>
    <row r="93" s="12" customFormat="1" ht="20.88" customHeight="1">
      <c r="A93" s="12"/>
      <c r="B93" s="185"/>
      <c r="C93" s="186"/>
      <c r="D93" s="187" t="s">
        <v>73</v>
      </c>
      <c r="E93" s="199" t="s">
        <v>3088</v>
      </c>
      <c r="F93" s="199" t="s">
        <v>3089</v>
      </c>
      <c r="G93" s="186"/>
      <c r="H93" s="186"/>
      <c r="I93" s="189"/>
      <c r="J93" s="200">
        <f>BK93</f>
        <v>0</v>
      </c>
      <c r="K93" s="186"/>
      <c r="L93" s="191"/>
      <c r="M93" s="192"/>
      <c r="N93" s="193"/>
      <c r="O93" s="193"/>
      <c r="P93" s="194">
        <f>SUM(P94:P96)</f>
        <v>0</v>
      </c>
      <c r="Q93" s="193"/>
      <c r="R93" s="194">
        <f>SUM(R94:R96)</f>
        <v>0</v>
      </c>
      <c r="S93" s="193"/>
      <c r="T93" s="195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6" t="s">
        <v>82</v>
      </c>
      <c r="AT93" s="197" t="s">
        <v>73</v>
      </c>
      <c r="AU93" s="197" t="s">
        <v>84</v>
      </c>
      <c r="AY93" s="196" t="s">
        <v>164</v>
      </c>
      <c r="BK93" s="198">
        <f>SUM(BK94:BK96)</f>
        <v>0</v>
      </c>
    </row>
    <row r="94" s="2" customFormat="1" ht="24.15" customHeight="1">
      <c r="A94" s="35"/>
      <c r="B94" s="36"/>
      <c r="C94" s="201" t="s">
        <v>84</v>
      </c>
      <c r="D94" s="201" t="s">
        <v>167</v>
      </c>
      <c r="E94" s="202" t="s">
        <v>3090</v>
      </c>
      <c r="F94" s="203" t="s">
        <v>3091</v>
      </c>
      <c r="G94" s="204" t="s">
        <v>780</v>
      </c>
      <c r="H94" s="205">
        <v>1</v>
      </c>
      <c r="I94" s="206"/>
      <c r="J94" s="207">
        <f>ROUND(I94*H94,2)</f>
        <v>0</v>
      </c>
      <c r="K94" s="203" t="s">
        <v>19</v>
      </c>
      <c r="L94" s="41"/>
      <c r="M94" s="208" t="s">
        <v>19</v>
      </c>
      <c r="N94" s="209" t="s">
        <v>45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292</v>
      </c>
      <c r="AT94" s="212" t="s">
        <v>167</v>
      </c>
      <c r="AU94" s="212" t="s">
        <v>181</v>
      </c>
      <c r="AY94" s="14" t="s">
        <v>164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82</v>
      </c>
      <c r="BK94" s="213">
        <f>ROUND(I94*H94,2)</f>
        <v>0</v>
      </c>
      <c r="BL94" s="14" t="s">
        <v>292</v>
      </c>
      <c r="BM94" s="212" t="s">
        <v>3092</v>
      </c>
    </row>
    <row r="95" s="2" customFormat="1" ht="24.15" customHeight="1">
      <c r="A95" s="35"/>
      <c r="B95" s="36"/>
      <c r="C95" s="201" t="s">
        <v>181</v>
      </c>
      <c r="D95" s="201" t="s">
        <v>167</v>
      </c>
      <c r="E95" s="202" t="s">
        <v>3093</v>
      </c>
      <c r="F95" s="203" t="s">
        <v>3094</v>
      </c>
      <c r="G95" s="204" t="s">
        <v>780</v>
      </c>
      <c r="H95" s="205">
        <v>1</v>
      </c>
      <c r="I95" s="206"/>
      <c r="J95" s="207">
        <f>ROUND(I95*H95,2)</f>
        <v>0</v>
      </c>
      <c r="K95" s="203" t="s">
        <v>19</v>
      </c>
      <c r="L95" s="41"/>
      <c r="M95" s="208" t="s">
        <v>19</v>
      </c>
      <c r="N95" s="209" t="s">
        <v>45</v>
      </c>
      <c r="O95" s="8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292</v>
      </c>
      <c r="AT95" s="212" t="s">
        <v>167</v>
      </c>
      <c r="AU95" s="212" t="s">
        <v>181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292</v>
      </c>
      <c r="BM95" s="212" t="s">
        <v>3095</v>
      </c>
    </row>
    <row r="96" s="2" customFormat="1" ht="24.15" customHeight="1">
      <c r="A96" s="35"/>
      <c r="B96" s="36"/>
      <c r="C96" s="201" t="s">
        <v>172</v>
      </c>
      <c r="D96" s="201" t="s">
        <v>167</v>
      </c>
      <c r="E96" s="202" t="s">
        <v>3096</v>
      </c>
      <c r="F96" s="203" t="s">
        <v>3097</v>
      </c>
      <c r="G96" s="204" t="s">
        <v>780</v>
      </c>
      <c r="H96" s="205">
        <v>1</v>
      </c>
      <c r="I96" s="206"/>
      <c r="J96" s="207">
        <f>ROUND(I96*H96,2)</f>
        <v>0</v>
      </c>
      <c r="K96" s="203" t="s">
        <v>19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292</v>
      </c>
      <c r="AT96" s="212" t="s">
        <v>167</v>
      </c>
      <c r="AU96" s="212" t="s">
        <v>181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292</v>
      </c>
      <c r="BM96" s="212" t="s">
        <v>3098</v>
      </c>
    </row>
    <row r="97" s="12" customFormat="1" ht="20.88" customHeight="1">
      <c r="A97" s="12"/>
      <c r="B97" s="185"/>
      <c r="C97" s="186"/>
      <c r="D97" s="187" t="s">
        <v>73</v>
      </c>
      <c r="E97" s="199" t="s">
        <v>3099</v>
      </c>
      <c r="F97" s="199" t="s">
        <v>3100</v>
      </c>
      <c r="G97" s="186"/>
      <c r="H97" s="186"/>
      <c r="I97" s="189"/>
      <c r="J97" s="200">
        <f>BK97</f>
        <v>0</v>
      </c>
      <c r="K97" s="186"/>
      <c r="L97" s="191"/>
      <c r="M97" s="192"/>
      <c r="N97" s="193"/>
      <c r="O97" s="193"/>
      <c r="P97" s="194">
        <f>SUM(P98:P106)</f>
        <v>0</v>
      </c>
      <c r="Q97" s="193"/>
      <c r="R97" s="194">
        <f>SUM(R98:R106)</f>
        <v>0</v>
      </c>
      <c r="S97" s="193"/>
      <c r="T97" s="195">
        <f>SUM(T98:T106)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6" t="s">
        <v>82</v>
      </c>
      <c r="AT97" s="197" t="s">
        <v>73</v>
      </c>
      <c r="AU97" s="197" t="s">
        <v>84</v>
      </c>
      <c r="AY97" s="196" t="s">
        <v>164</v>
      </c>
      <c r="BK97" s="198">
        <f>SUM(BK98:BK106)</f>
        <v>0</v>
      </c>
    </row>
    <row r="98" s="2" customFormat="1" ht="21.75" customHeight="1">
      <c r="A98" s="35"/>
      <c r="B98" s="36"/>
      <c r="C98" s="201" t="s">
        <v>190</v>
      </c>
      <c r="D98" s="201" t="s">
        <v>167</v>
      </c>
      <c r="E98" s="202" t="s">
        <v>3101</v>
      </c>
      <c r="F98" s="203" t="s">
        <v>3102</v>
      </c>
      <c r="G98" s="204" t="s">
        <v>2829</v>
      </c>
      <c r="H98" s="205">
        <v>50</v>
      </c>
      <c r="I98" s="206"/>
      <c r="J98" s="207">
        <f>ROUND(I98*H98,2)</f>
        <v>0</v>
      </c>
      <c r="K98" s="203" t="s">
        <v>19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292</v>
      </c>
      <c r="AT98" s="212" t="s">
        <v>167</v>
      </c>
      <c r="AU98" s="212" t="s">
        <v>181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292</v>
      </c>
      <c r="BM98" s="212" t="s">
        <v>3103</v>
      </c>
    </row>
    <row r="99" s="2" customFormat="1" ht="21.75" customHeight="1">
      <c r="A99" s="35"/>
      <c r="B99" s="36"/>
      <c r="C99" s="201" t="s">
        <v>195</v>
      </c>
      <c r="D99" s="201" t="s">
        <v>167</v>
      </c>
      <c r="E99" s="202" t="s">
        <v>3104</v>
      </c>
      <c r="F99" s="203" t="s">
        <v>3105</v>
      </c>
      <c r="G99" s="204" t="s">
        <v>780</v>
      </c>
      <c r="H99" s="205">
        <v>2</v>
      </c>
      <c r="I99" s="206"/>
      <c r="J99" s="207">
        <f>ROUND(I99*H99,2)</f>
        <v>0</v>
      </c>
      <c r="K99" s="203" t="s">
        <v>19</v>
      </c>
      <c r="L99" s="41"/>
      <c r="M99" s="208" t="s">
        <v>19</v>
      </c>
      <c r="N99" s="209" t="s">
        <v>45</v>
      </c>
      <c r="O99" s="8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292</v>
      </c>
      <c r="AT99" s="212" t="s">
        <v>167</v>
      </c>
      <c r="AU99" s="212" t="s">
        <v>181</v>
      </c>
      <c r="AY99" s="14" t="s">
        <v>164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82</v>
      </c>
      <c r="BK99" s="213">
        <f>ROUND(I99*H99,2)</f>
        <v>0</v>
      </c>
      <c r="BL99" s="14" t="s">
        <v>292</v>
      </c>
      <c r="BM99" s="212" t="s">
        <v>3106</v>
      </c>
    </row>
    <row r="100" s="2" customFormat="1" ht="21.75" customHeight="1">
      <c r="A100" s="35"/>
      <c r="B100" s="36"/>
      <c r="C100" s="201" t="s">
        <v>200</v>
      </c>
      <c r="D100" s="201" t="s">
        <v>167</v>
      </c>
      <c r="E100" s="202" t="s">
        <v>3107</v>
      </c>
      <c r="F100" s="203" t="s">
        <v>3108</v>
      </c>
      <c r="G100" s="204" t="s">
        <v>780</v>
      </c>
      <c r="H100" s="205">
        <v>4</v>
      </c>
      <c r="I100" s="206"/>
      <c r="J100" s="207">
        <f>ROUND(I100*H100,2)</f>
        <v>0</v>
      </c>
      <c r="K100" s="203" t="s">
        <v>19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292</v>
      </c>
      <c r="AT100" s="212" t="s">
        <v>167</v>
      </c>
      <c r="AU100" s="212" t="s">
        <v>181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292</v>
      </c>
      <c r="BM100" s="212" t="s">
        <v>3109</v>
      </c>
    </row>
    <row r="101" s="2" customFormat="1" ht="16.5" customHeight="1">
      <c r="A101" s="35"/>
      <c r="B101" s="36"/>
      <c r="C101" s="201" t="s">
        <v>206</v>
      </c>
      <c r="D101" s="201" t="s">
        <v>167</v>
      </c>
      <c r="E101" s="202" t="s">
        <v>3110</v>
      </c>
      <c r="F101" s="203" t="s">
        <v>3111</v>
      </c>
      <c r="G101" s="204" t="s">
        <v>780</v>
      </c>
      <c r="H101" s="205">
        <v>2</v>
      </c>
      <c r="I101" s="206"/>
      <c r="J101" s="207">
        <f>ROUND(I101*H101,2)</f>
        <v>0</v>
      </c>
      <c r="K101" s="203" t="s">
        <v>19</v>
      </c>
      <c r="L101" s="41"/>
      <c r="M101" s="208" t="s">
        <v>19</v>
      </c>
      <c r="N101" s="209" t="s">
        <v>45</v>
      </c>
      <c r="O101" s="8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292</v>
      </c>
      <c r="AT101" s="212" t="s">
        <v>167</v>
      </c>
      <c r="AU101" s="212" t="s">
        <v>181</v>
      </c>
      <c r="AY101" s="14" t="s">
        <v>164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82</v>
      </c>
      <c r="BK101" s="213">
        <f>ROUND(I101*H101,2)</f>
        <v>0</v>
      </c>
      <c r="BL101" s="14" t="s">
        <v>292</v>
      </c>
      <c r="BM101" s="212" t="s">
        <v>3112</v>
      </c>
    </row>
    <row r="102" s="2" customFormat="1" ht="21.75" customHeight="1">
      <c r="A102" s="35"/>
      <c r="B102" s="36"/>
      <c r="C102" s="201" t="s">
        <v>211</v>
      </c>
      <c r="D102" s="201" t="s">
        <v>167</v>
      </c>
      <c r="E102" s="202" t="s">
        <v>3113</v>
      </c>
      <c r="F102" s="203" t="s">
        <v>3114</v>
      </c>
      <c r="G102" s="204" t="s">
        <v>2829</v>
      </c>
      <c r="H102" s="205">
        <v>2</v>
      </c>
      <c r="I102" s="206"/>
      <c r="J102" s="207">
        <f>ROUND(I102*H102,2)</f>
        <v>0</v>
      </c>
      <c r="K102" s="203" t="s">
        <v>19</v>
      </c>
      <c r="L102" s="41"/>
      <c r="M102" s="208" t="s">
        <v>19</v>
      </c>
      <c r="N102" s="209" t="s">
        <v>45</v>
      </c>
      <c r="O102" s="8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292</v>
      </c>
      <c r="AT102" s="212" t="s">
        <v>167</v>
      </c>
      <c r="AU102" s="212" t="s">
        <v>181</v>
      </c>
      <c r="AY102" s="14" t="s">
        <v>164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82</v>
      </c>
      <c r="BK102" s="213">
        <f>ROUND(I102*H102,2)</f>
        <v>0</v>
      </c>
      <c r="BL102" s="14" t="s">
        <v>292</v>
      </c>
      <c r="BM102" s="212" t="s">
        <v>3115</v>
      </c>
    </row>
    <row r="103" s="2" customFormat="1" ht="21.75" customHeight="1">
      <c r="A103" s="35"/>
      <c r="B103" s="36"/>
      <c r="C103" s="201" t="s">
        <v>216</v>
      </c>
      <c r="D103" s="201" t="s">
        <v>167</v>
      </c>
      <c r="E103" s="202" t="s">
        <v>3116</v>
      </c>
      <c r="F103" s="203" t="s">
        <v>3117</v>
      </c>
      <c r="G103" s="204" t="s">
        <v>2829</v>
      </c>
      <c r="H103" s="205">
        <v>6</v>
      </c>
      <c r="I103" s="206"/>
      <c r="J103" s="207">
        <f>ROUND(I103*H103,2)</f>
        <v>0</v>
      </c>
      <c r="K103" s="203" t="s">
        <v>19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292</v>
      </c>
      <c r="AT103" s="212" t="s">
        <v>167</v>
      </c>
      <c r="AU103" s="212" t="s">
        <v>181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292</v>
      </c>
      <c r="BM103" s="212" t="s">
        <v>3118</v>
      </c>
    </row>
    <row r="104" s="2" customFormat="1" ht="21.75" customHeight="1">
      <c r="A104" s="35"/>
      <c r="B104" s="36"/>
      <c r="C104" s="201" t="s">
        <v>222</v>
      </c>
      <c r="D104" s="201" t="s">
        <v>167</v>
      </c>
      <c r="E104" s="202" t="s">
        <v>3119</v>
      </c>
      <c r="F104" s="203" t="s">
        <v>3120</v>
      </c>
      <c r="G104" s="204" t="s">
        <v>2829</v>
      </c>
      <c r="H104" s="205">
        <v>10</v>
      </c>
      <c r="I104" s="206"/>
      <c r="J104" s="207">
        <f>ROUND(I104*H104,2)</f>
        <v>0</v>
      </c>
      <c r="K104" s="203" t="s">
        <v>19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292</v>
      </c>
      <c r="AT104" s="212" t="s">
        <v>167</v>
      </c>
      <c r="AU104" s="212" t="s">
        <v>181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292</v>
      </c>
      <c r="BM104" s="212" t="s">
        <v>3121</v>
      </c>
    </row>
    <row r="105" s="2" customFormat="1" ht="21.75" customHeight="1">
      <c r="A105" s="35"/>
      <c r="B105" s="36"/>
      <c r="C105" s="201" t="s">
        <v>8</v>
      </c>
      <c r="D105" s="201" t="s">
        <v>167</v>
      </c>
      <c r="E105" s="202" t="s">
        <v>3122</v>
      </c>
      <c r="F105" s="203" t="s">
        <v>3123</v>
      </c>
      <c r="G105" s="204" t="s">
        <v>2829</v>
      </c>
      <c r="H105" s="205">
        <v>10</v>
      </c>
      <c r="I105" s="206"/>
      <c r="J105" s="207">
        <f>ROUND(I105*H105,2)</f>
        <v>0</v>
      </c>
      <c r="K105" s="203" t="s">
        <v>19</v>
      </c>
      <c r="L105" s="41"/>
      <c r="M105" s="208" t="s">
        <v>19</v>
      </c>
      <c r="N105" s="209" t="s">
        <v>45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292</v>
      </c>
      <c r="AT105" s="212" t="s">
        <v>167</v>
      </c>
      <c r="AU105" s="212" t="s">
        <v>181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292</v>
      </c>
      <c r="BM105" s="212" t="s">
        <v>3124</v>
      </c>
    </row>
    <row r="106" s="2" customFormat="1" ht="21.75" customHeight="1">
      <c r="A106" s="35"/>
      <c r="B106" s="36"/>
      <c r="C106" s="201" t="s">
        <v>231</v>
      </c>
      <c r="D106" s="201" t="s">
        <v>167</v>
      </c>
      <c r="E106" s="202" t="s">
        <v>3125</v>
      </c>
      <c r="F106" s="203" t="s">
        <v>3126</v>
      </c>
      <c r="G106" s="204" t="s">
        <v>2829</v>
      </c>
      <c r="H106" s="205">
        <v>6</v>
      </c>
      <c r="I106" s="206"/>
      <c r="J106" s="207">
        <f>ROUND(I106*H106,2)</f>
        <v>0</v>
      </c>
      <c r="K106" s="203" t="s">
        <v>19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292</v>
      </c>
      <c r="AT106" s="212" t="s">
        <v>167</v>
      </c>
      <c r="AU106" s="212" t="s">
        <v>181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292</v>
      </c>
      <c r="BM106" s="212" t="s">
        <v>3127</v>
      </c>
    </row>
    <row r="107" s="12" customFormat="1" ht="20.88" customHeight="1">
      <c r="A107" s="12"/>
      <c r="B107" s="185"/>
      <c r="C107" s="186"/>
      <c r="D107" s="187" t="s">
        <v>73</v>
      </c>
      <c r="E107" s="199" t="s">
        <v>3128</v>
      </c>
      <c r="F107" s="199" t="s">
        <v>3129</v>
      </c>
      <c r="G107" s="186"/>
      <c r="H107" s="186"/>
      <c r="I107" s="189"/>
      <c r="J107" s="200">
        <f>BK107</f>
        <v>0</v>
      </c>
      <c r="K107" s="186"/>
      <c r="L107" s="191"/>
      <c r="M107" s="192"/>
      <c r="N107" s="193"/>
      <c r="O107" s="193"/>
      <c r="P107" s="194">
        <f>SUM(P108:P111)</f>
        <v>0</v>
      </c>
      <c r="Q107" s="193"/>
      <c r="R107" s="194">
        <f>SUM(R108:R111)</f>
        <v>0</v>
      </c>
      <c r="S107" s="193"/>
      <c r="T107" s="195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6" t="s">
        <v>82</v>
      </c>
      <c r="AT107" s="197" t="s">
        <v>73</v>
      </c>
      <c r="AU107" s="197" t="s">
        <v>84</v>
      </c>
      <c r="AY107" s="196" t="s">
        <v>164</v>
      </c>
      <c r="BK107" s="198">
        <f>SUM(BK108:BK111)</f>
        <v>0</v>
      </c>
    </row>
    <row r="108" s="2" customFormat="1" ht="24.15" customHeight="1">
      <c r="A108" s="35"/>
      <c r="B108" s="36"/>
      <c r="C108" s="201" t="s">
        <v>236</v>
      </c>
      <c r="D108" s="201" t="s">
        <v>167</v>
      </c>
      <c r="E108" s="202" t="s">
        <v>3130</v>
      </c>
      <c r="F108" s="203" t="s">
        <v>3131</v>
      </c>
      <c r="G108" s="204" t="s">
        <v>780</v>
      </c>
      <c r="H108" s="205">
        <v>2</v>
      </c>
      <c r="I108" s="206"/>
      <c r="J108" s="207">
        <f>ROUND(I108*H108,2)</f>
        <v>0</v>
      </c>
      <c r="K108" s="203" t="s">
        <v>19</v>
      </c>
      <c r="L108" s="41"/>
      <c r="M108" s="208" t="s">
        <v>19</v>
      </c>
      <c r="N108" s="209" t="s">
        <v>45</v>
      </c>
      <c r="O108" s="81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292</v>
      </c>
      <c r="AT108" s="212" t="s">
        <v>167</v>
      </c>
      <c r="AU108" s="212" t="s">
        <v>181</v>
      </c>
      <c r="AY108" s="14" t="s">
        <v>164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82</v>
      </c>
      <c r="BK108" s="213">
        <f>ROUND(I108*H108,2)</f>
        <v>0</v>
      </c>
      <c r="BL108" s="14" t="s">
        <v>292</v>
      </c>
      <c r="BM108" s="212" t="s">
        <v>3132</v>
      </c>
    </row>
    <row r="109" s="2" customFormat="1" ht="24.15" customHeight="1">
      <c r="A109" s="35"/>
      <c r="B109" s="36"/>
      <c r="C109" s="201" t="s">
        <v>238</v>
      </c>
      <c r="D109" s="201" t="s">
        <v>167</v>
      </c>
      <c r="E109" s="202" t="s">
        <v>3133</v>
      </c>
      <c r="F109" s="203" t="s">
        <v>3134</v>
      </c>
      <c r="G109" s="204" t="s">
        <v>780</v>
      </c>
      <c r="H109" s="205">
        <v>1</v>
      </c>
      <c r="I109" s="206"/>
      <c r="J109" s="207">
        <f>ROUND(I109*H109,2)</f>
        <v>0</v>
      </c>
      <c r="K109" s="203" t="s">
        <v>19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292</v>
      </c>
      <c r="AT109" s="212" t="s">
        <v>167</v>
      </c>
      <c r="AU109" s="212" t="s">
        <v>181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292</v>
      </c>
      <c r="BM109" s="212" t="s">
        <v>3135</v>
      </c>
    </row>
    <row r="110" s="2" customFormat="1" ht="24.15" customHeight="1">
      <c r="A110" s="35"/>
      <c r="B110" s="36"/>
      <c r="C110" s="201" t="s">
        <v>292</v>
      </c>
      <c r="D110" s="201" t="s">
        <v>167</v>
      </c>
      <c r="E110" s="202" t="s">
        <v>3136</v>
      </c>
      <c r="F110" s="203" t="s">
        <v>3137</v>
      </c>
      <c r="G110" s="204" t="s">
        <v>780</v>
      </c>
      <c r="H110" s="205">
        <v>1</v>
      </c>
      <c r="I110" s="206"/>
      <c r="J110" s="207">
        <f>ROUND(I110*H110,2)</f>
        <v>0</v>
      </c>
      <c r="K110" s="203" t="s">
        <v>19</v>
      </c>
      <c r="L110" s="41"/>
      <c r="M110" s="208" t="s">
        <v>19</v>
      </c>
      <c r="N110" s="209" t="s">
        <v>45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292</v>
      </c>
      <c r="AT110" s="212" t="s">
        <v>167</v>
      </c>
      <c r="AU110" s="212" t="s">
        <v>181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292</v>
      </c>
      <c r="BM110" s="212" t="s">
        <v>3138</v>
      </c>
    </row>
    <row r="111" s="2" customFormat="1" ht="16.5" customHeight="1">
      <c r="A111" s="35"/>
      <c r="B111" s="36"/>
      <c r="C111" s="201" t="s">
        <v>297</v>
      </c>
      <c r="D111" s="201" t="s">
        <v>167</v>
      </c>
      <c r="E111" s="202" t="s">
        <v>3139</v>
      </c>
      <c r="F111" s="203" t="s">
        <v>3140</v>
      </c>
      <c r="G111" s="204" t="s">
        <v>780</v>
      </c>
      <c r="H111" s="205">
        <v>5</v>
      </c>
      <c r="I111" s="206"/>
      <c r="J111" s="207">
        <f>ROUND(I111*H111,2)</f>
        <v>0</v>
      </c>
      <c r="K111" s="203" t="s">
        <v>19</v>
      </c>
      <c r="L111" s="41"/>
      <c r="M111" s="208" t="s">
        <v>19</v>
      </c>
      <c r="N111" s="209" t="s">
        <v>45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292</v>
      </c>
      <c r="AT111" s="212" t="s">
        <v>167</v>
      </c>
      <c r="AU111" s="212" t="s">
        <v>181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292</v>
      </c>
      <c r="BM111" s="212" t="s">
        <v>3141</v>
      </c>
    </row>
    <row r="112" s="12" customFormat="1" ht="20.88" customHeight="1">
      <c r="A112" s="12"/>
      <c r="B112" s="185"/>
      <c r="C112" s="186"/>
      <c r="D112" s="187" t="s">
        <v>73</v>
      </c>
      <c r="E112" s="199" t="s">
        <v>3142</v>
      </c>
      <c r="F112" s="199" t="s">
        <v>3047</v>
      </c>
      <c r="G112" s="186"/>
      <c r="H112" s="186"/>
      <c r="I112" s="189"/>
      <c r="J112" s="200">
        <f>BK112</f>
        <v>0</v>
      </c>
      <c r="K112" s="186"/>
      <c r="L112" s="191"/>
      <c r="M112" s="192"/>
      <c r="N112" s="193"/>
      <c r="O112" s="193"/>
      <c r="P112" s="194">
        <f>SUM(P113:P118)</f>
        <v>0</v>
      </c>
      <c r="Q112" s="193"/>
      <c r="R112" s="194">
        <f>SUM(R113:R118)</f>
        <v>0</v>
      </c>
      <c r="S112" s="193"/>
      <c r="T112" s="195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6" t="s">
        <v>82</v>
      </c>
      <c r="AT112" s="197" t="s">
        <v>73</v>
      </c>
      <c r="AU112" s="197" t="s">
        <v>84</v>
      </c>
      <c r="AY112" s="196" t="s">
        <v>164</v>
      </c>
      <c r="BK112" s="198">
        <f>SUM(BK113:BK118)</f>
        <v>0</v>
      </c>
    </row>
    <row r="113" s="2" customFormat="1" ht="16.5" customHeight="1">
      <c r="A113" s="35"/>
      <c r="B113" s="36"/>
      <c r="C113" s="201" t="s">
        <v>303</v>
      </c>
      <c r="D113" s="201" t="s">
        <v>167</v>
      </c>
      <c r="E113" s="202" t="s">
        <v>3143</v>
      </c>
      <c r="F113" s="203" t="s">
        <v>3144</v>
      </c>
      <c r="G113" s="204" t="s">
        <v>170</v>
      </c>
      <c r="H113" s="205">
        <v>6</v>
      </c>
      <c r="I113" s="206"/>
      <c r="J113" s="207">
        <f>ROUND(I113*H113,2)</f>
        <v>0</v>
      </c>
      <c r="K113" s="203" t="s">
        <v>19</v>
      </c>
      <c r="L113" s="41"/>
      <c r="M113" s="208" t="s">
        <v>19</v>
      </c>
      <c r="N113" s="209" t="s">
        <v>45</v>
      </c>
      <c r="O113" s="8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292</v>
      </c>
      <c r="AT113" s="212" t="s">
        <v>167</v>
      </c>
      <c r="AU113" s="212" t="s">
        <v>181</v>
      </c>
      <c r="AY113" s="14" t="s">
        <v>164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82</v>
      </c>
      <c r="BK113" s="213">
        <f>ROUND(I113*H113,2)</f>
        <v>0</v>
      </c>
      <c r="BL113" s="14" t="s">
        <v>292</v>
      </c>
      <c r="BM113" s="212" t="s">
        <v>3145</v>
      </c>
    </row>
    <row r="114" s="2" customFormat="1" ht="16.5" customHeight="1">
      <c r="A114" s="35"/>
      <c r="B114" s="36"/>
      <c r="C114" s="201" t="s">
        <v>305</v>
      </c>
      <c r="D114" s="201" t="s">
        <v>167</v>
      </c>
      <c r="E114" s="202" t="s">
        <v>3146</v>
      </c>
      <c r="F114" s="203" t="s">
        <v>3147</v>
      </c>
      <c r="G114" s="204" t="s">
        <v>780</v>
      </c>
      <c r="H114" s="205">
        <v>1</v>
      </c>
      <c r="I114" s="206"/>
      <c r="J114" s="207">
        <f>ROUND(I114*H114,2)</f>
        <v>0</v>
      </c>
      <c r="K114" s="203" t="s">
        <v>19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292</v>
      </c>
      <c r="AT114" s="212" t="s">
        <v>167</v>
      </c>
      <c r="AU114" s="212" t="s">
        <v>181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292</v>
      </c>
      <c r="BM114" s="212" t="s">
        <v>3148</v>
      </c>
    </row>
    <row r="115" s="2" customFormat="1" ht="16.5" customHeight="1">
      <c r="A115" s="35"/>
      <c r="B115" s="36"/>
      <c r="C115" s="201" t="s">
        <v>307</v>
      </c>
      <c r="D115" s="201" t="s">
        <v>167</v>
      </c>
      <c r="E115" s="202" t="s">
        <v>3149</v>
      </c>
      <c r="F115" s="203" t="s">
        <v>3150</v>
      </c>
      <c r="G115" s="204" t="s">
        <v>745</v>
      </c>
      <c r="H115" s="205">
        <v>50</v>
      </c>
      <c r="I115" s="206"/>
      <c r="J115" s="207">
        <f>ROUND(I115*H115,2)</f>
        <v>0</v>
      </c>
      <c r="K115" s="203" t="s">
        <v>19</v>
      </c>
      <c r="L115" s="41"/>
      <c r="M115" s="208" t="s">
        <v>19</v>
      </c>
      <c r="N115" s="209" t="s">
        <v>45</v>
      </c>
      <c r="O115" s="81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292</v>
      </c>
      <c r="AT115" s="212" t="s">
        <v>167</v>
      </c>
      <c r="AU115" s="212" t="s">
        <v>181</v>
      </c>
      <c r="AY115" s="14" t="s">
        <v>164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82</v>
      </c>
      <c r="BK115" s="213">
        <f>ROUND(I115*H115,2)</f>
        <v>0</v>
      </c>
      <c r="BL115" s="14" t="s">
        <v>292</v>
      </c>
      <c r="BM115" s="212" t="s">
        <v>3151</v>
      </c>
    </row>
    <row r="116" s="2" customFormat="1" ht="16.5" customHeight="1">
      <c r="A116" s="35"/>
      <c r="B116" s="36"/>
      <c r="C116" s="201" t="s">
        <v>7</v>
      </c>
      <c r="D116" s="201" t="s">
        <v>167</v>
      </c>
      <c r="E116" s="202" t="s">
        <v>3152</v>
      </c>
      <c r="F116" s="203" t="s">
        <v>3153</v>
      </c>
      <c r="G116" s="204" t="s">
        <v>780</v>
      </c>
      <c r="H116" s="205">
        <v>1</v>
      </c>
      <c r="I116" s="206"/>
      <c r="J116" s="207">
        <f>ROUND(I116*H116,2)</f>
        <v>0</v>
      </c>
      <c r="K116" s="203" t="s">
        <v>19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292</v>
      </c>
      <c r="AT116" s="212" t="s">
        <v>167</v>
      </c>
      <c r="AU116" s="212" t="s">
        <v>181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292</v>
      </c>
      <c r="BM116" s="212" t="s">
        <v>3154</v>
      </c>
    </row>
    <row r="117" s="2" customFormat="1" ht="16.5" customHeight="1">
      <c r="A117" s="35"/>
      <c r="B117" s="36"/>
      <c r="C117" s="201" t="s">
        <v>312</v>
      </c>
      <c r="D117" s="201" t="s">
        <v>167</v>
      </c>
      <c r="E117" s="202" t="s">
        <v>3155</v>
      </c>
      <c r="F117" s="203" t="s">
        <v>3156</v>
      </c>
      <c r="G117" s="204" t="s">
        <v>780</v>
      </c>
      <c r="H117" s="205">
        <v>1</v>
      </c>
      <c r="I117" s="206"/>
      <c r="J117" s="207">
        <f>ROUND(I117*H117,2)</f>
        <v>0</v>
      </c>
      <c r="K117" s="203" t="s">
        <v>19</v>
      </c>
      <c r="L117" s="41"/>
      <c r="M117" s="208" t="s">
        <v>19</v>
      </c>
      <c r="N117" s="209" t="s">
        <v>45</v>
      </c>
      <c r="O117" s="81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292</v>
      </c>
      <c r="AT117" s="212" t="s">
        <v>167</v>
      </c>
      <c r="AU117" s="212" t="s">
        <v>181</v>
      </c>
      <c r="AY117" s="14" t="s">
        <v>164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82</v>
      </c>
      <c r="BK117" s="213">
        <f>ROUND(I117*H117,2)</f>
        <v>0</v>
      </c>
      <c r="BL117" s="14" t="s">
        <v>292</v>
      </c>
      <c r="BM117" s="212" t="s">
        <v>3157</v>
      </c>
    </row>
    <row r="118" s="2" customFormat="1" ht="24.15" customHeight="1">
      <c r="A118" s="35"/>
      <c r="B118" s="36"/>
      <c r="C118" s="201" t="s">
        <v>395</v>
      </c>
      <c r="D118" s="201" t="s">
        <v>167</v>
      </c>
      <c r="E118" s="202" t="s">
        <v>3158</v>
      </c>
      <c r="F118" s="203" t="s">
        <v>3159</v>
      </c>
      <c r="G118" s="204" t="s">
        <v>2697</v>
      </c>
      <c r="H118" s="205">
        <v>80</v>
      </c>
      <c r="I118" s="206"/>
      <c r="J118" s="207">
        <f>ROUND(I118*H118,2)</f>
        <v>0</v>
      </c>
      <c r="K118" s="203" t="s">
        <v>19</v>
      </c>
      <c r="L118" s="41"/>
      <c r="M118" s="208" t="s">
        <v>19</v>
      </c>
      <c r="N118" s="209" t="s">
        <v>45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292</v>
      </c>
      <c r="AT118" s="212" t="s">
        <v>167</v>
      </c>
      <c r="AU118" s="212" t="s">
        <v>181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292</v>
      </c>
      <c r="BM118" s="212" t="s">
        <v>3160</v>
      </c>
    </row>
    <row r="119" s="12" customFormat="1" ht="20.88" customHeight="1">
      <c r="A119" s="12"/>
      <c r="B119" s="185"/>
      <c r="C119" s="186"/>
      <c r="D119" s="187" t="s">
        <v>73</v>
      </c>
      <c r="E119" s="199" t="s">
        <v>3161</v>
      </c>
      <c r="F119" s="199" t="s">
        <v>3162</v>
      </c>
      <c r="G119" s="186"/>
      <c r="H119" s="186"/>
      <c r="I119" s="189"/>
      <c r="J119" s="200">
        <f>BK119</f>
        <v>0</v>
      </c>
      <c r="K119" s="186"/>
      <c r="L119" s="191"/>
      <c r="M119" s="192"/>
      <c r="N119" s="193"/>
      <c r="O119" s="193"/>
      <c r="P119" s="194">
        <f>SUM(P120:P149)</f>
        <v>0</v>
      </c>
      <c r="Q119" s="193"/>
      <c r="R119" s="194">
        <f>SUM(R120:R149)</f>
        <v>0</v>
      </c>
      <c r="S119" s="193"/>
      <c r="T119" s="195">
        <f>SUM(T120:T149)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6" t="s">
        <v>82</v>
      </c>
      <c r="AT119" s="197" t="s">
        <v>73</v>
      </c>
      <c r="AU119" s="197" t="s">
        <v>84</v>
      </c>
      <c r="AY119" s="196" t="s">
        <v>164</v>
      </c>
      <c r="BK119" s="198">
        <f>SUM(BK120:BK149)</f>
        <v>0</v>
      </c>
    </row>
    <row r="120" s="2" customFormat="1" ht="24.15" customHeight="1">
      <c r="A120" s="35"/>
      <c r="B120" s="36"/>
      <c r="C120" s="201" t="s">
        <v>400</v>
      </c>
      <c r="D120" s="201" t="s">
        <v>167</v>
      </c>
      <c r="E120" s="202" t="s">
        <v>3163</v>
      </c>
      <c r="F120" s="203" t="s">
        <v>3164</v>
      </c>
      <c r="G120" s="204" t="s">
        <v>780</v>
      </c>
      <c r="H120" s="205">
        <v>1</v>
      </c>
      <c r="I120" s="206"/>
      <c r="J120" s="207">
        <f>ROUND(I120*H120,2)</f>
        <v>0</v>
      </c>
      <c r="K120" s="203" t="s">
        <v>19</v>
      </c>
      <c r="L120" s="41"/>
      <c r="M120" s="208" t="s">
        <v>19</v>
      </c>
      <c r="N120" s="209" t="s">
        <v>45</v>
      </c>
      <c r="O120" s="8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292</v>
      </c>
      <c r="AT120" s="212" t="s">
        <v>167</v>
      </c>
      <c r="AU120" s="212" t="s">
        <v>181</v>
      </c>
      <c r="AY120" s="14" t="s">
        <v>164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82</v>
      </c>
      <c r="BK120" s="213">
        <f>ROUND(I120*H120,2)</f>
        <v>0</v>
      </c>
      <c r="BL120" s="14" t="s">
        <v>292</v>
      </c>
      <c r="BM120" s="212" t="s">
        <v>3165</v>
      </c>
    </row>
    <row r="121" s="2" customFormat="1" ht="16.5" customHeight="1">
      <c r="A121" s="35"/>
      <c r="B121" s="36"/>
      <c r="C121" s="201" t="s">
        <v>405</v>
      </c>
      <c r="D121" s="201" t="s">
        <v>167</v>
      </c>
      <c r="E121" s="202" t="s">
        <v>3166</v>
      </c>
      <c r="F121" s="203" t="s">
        <v>3167</v>
      </c>
      <c r="G121" s="204" t="s">
        <v>780</v>
      </c>
      <c r="H121" s="205">
        <v>1</v>
      </c>
      <c r="I121" s="206"/>
      <c r="J121" s="207">
        <f>ROUND(I121*H121,2)</f>
        <v>0</v>
      </c>
      <c r="K121" s="203" t="s">
        <v>19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292</v>
      </c>
      <c r="AT121" s="212" t="s">
        <v>167</v>
      </c>
      <c r="AU121" s="212" t="s">
        <v>181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292</v>
      </c>
      <c r="BM121" s="212" t="s">
        <v>3168</v>
      </c>
    </row>
    <row r="122" s="2" customFormat="1" ht="16.5" customHeight="1">
      <c r="A122" s="35"/>
      <c r="B122" s="36"/>
      <c r="C122" s="201" t="s">
        <v>410</v>
      </c>
      <c r="D122" s="201" t="s">
        <v>167</v>
      </c>
      <c r="E122" s="202" t="s">
        <v>3169</v>
      </c>
      <c r="F122" s="203" t="s">
        <v>3170</v>
      </c>
      <c r="G122" s="204" t="s">
        <v>2808</v>
      </c>
      <c r="H122" s="205">
        <v>1</v>
      </c>
      <c r="I122" s="206"/>
      <c r="J122" s="207">
        <f>ROUND(I122*H122,2)</f>
        <v>0</v>
      </c>
      <c r="K122" s="203" t="s">
        <v>19</v>
      </c>
      <c r="L122" s="41"/>
      <c r="M122" s="208" t="s">
        <v>19</v>
      </c>
      <c r="N122" s="209" t="s">
        <v>45</v>
      </c>
      <c r="O122" s="81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292</v>
      </c>
      <c r="AT122" s="212" t="s">
        <v>167</v>
      </c>
      <c r="AU122" s="212" t="s">
        <v>181</v>
      </c>
      <c r="AY122" s="14" t="s">
        <v>164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82</v>
      </c>
      <c r="BK122" s="213">
        <f>ROUND(I122*H122,2)</f>
        <v>0</v>
      </c>
      <c r="BL122" s="14" t="s">
        <v>292</v>
      </c>
      <c r="BM122" s="212" t="s">
        <v>3171</v>
      </c>
    </row>
    <row r="123" s="2" customFormat="1" ht="24.15" customHeight="1">
      <c r="A123" s="35"/>
      <c r="B123" s="36"/>
      <c r="C123" s="201" t="s">
        <v>415</v>
      </c>
      <c r="D123" s="201" t="s">
        <v>167</v>
      </c>
      <c r="E123" s="202" t="s">
        <v>3172</v>
      </c>
      <c r="F123" s="203" t="s">
        <v>3173</v>
      </c>
      <c r="G123" s="204" t="s">
        <v>780</v>
      </c>
      <c r="H123" s="205">
        <v>2</v>
      </c>
      <c r="I123" s="206"/>
      <c r="J123" s="207">
        <f>ROUND(I123*H123,2)</f>
        <v>0</v>
      </c>
      <c r="K123" s="203" t="s">
        <v>19</v>
      </c>
      <c r="L123" s="41"/>
      <c r="M123" s="208" t="s">
        <v>19</v>
      </c>
      <c r="N123" s="209" t="s">
        <v>45</v>
      </c>
      <c r="O123" s="8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292</v>
      </c>
      <c r="AT123" s="212" t="s">
        <v>167</v>
      </c>
      <c r="AU123" s="212" t="s">
        <v>181</v>
      </c>
      <c r="AY123" s="14" t="s">
        <v>164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82</v>
      </c>
      <c r="BK123" s="213">
        <f>ROUND(I123*H123,2)</f>
        <v>0</v>
      </c>
      <c r="BL123" s="14" t="s">
        <v>292</v>
      </c>
      <c r="BM123" s="212" t="s">
        <v>3174</v>
      </c>
    </row>
    <row r="124" s="2" customFormat="1" ht="16.5" customHeight="1">
      <c r="A124" s="35"/>
      <c r="B124" s="36"/>
      <c r="C124" s="201" t="s">
        <v>420</v>
      </c>
      <c r="D124" s="201" t="s">
        <v>167</v>
      </c>
      <c r="E124" s="202" t="s">
        <v>3175</v>
      </c>
      <c r="F124" s="203" t="s">
        <v>3167</v>
      </c>
      <c r="G124" s="204" t="s">
        <v>780</v>
      </c>
      <c r="H124" s="205">
        <v>2</v>
      </c>
      <c r="I124" s="206"/>
      <c r="J124" s="207">
        <f>ROUND(I124*H124,2)</f>
        <v>0</v>
      </c>
      <c r="K124" s="203" t="s">
        <v>19</v>
      </c>
      <c r="L124" s="41"/>
      <c r="M124" s="208" t="s">
        <v>19</v>
      </c>
      <c r="N124" s="209" t="s">
        <v>45</v>
      </c>
      <c r="O124" s="81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292</v>
      </c>
      <c r="AT124" s="212" t="s">
        <v>167</v>
      </c>
      <c r="AU124" s="212" t="s">
        <v>181</v>
      </c>
      <c r="AY124" s="14" t="s">
        <v>164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82</v>
      </c>
      <c r="BK124" s="213">
        <f>ROUND(I124*H124,2)</f>
        <v>0</v>
      </c>
      <c r="BL124" s="14" t="s">
        <v>292</v>
      </c>
      <c r="BM124" s="212" t="s">
        <v>3176</v>
      </c>
    </row>
    <row r="125" s="2" customFormat="1" ht="16.5" customHeight="1">
      <c r="A125" s="35"/>
      <c r="B125" s="36"/>
      <c r="C125" s="201" t="s">
        <v>425</v>
      </c>
      <c r="D125" s="201" t="s">
        <v>167</v>
      </c>
      <c r="E125" s="202" t="s">
        <v>3177</v>
      </c>
      <c r="F125" s="203" t="s">
        <v>3170</v>
      </c>
      <c r="G125" s="204" t="s">
        <v>2808</v>
      </c>
      <c r="H125" s="205">
        <v>2</v>
      </c>
      <c r="I125" s="206"/>
      <c r="J125" s="207">
        <f>ROUND(I125*H125,2)</f>
        <v>0</v>
      </c>
      <c r="K125" s="203" t="s">
        <v>19</v>
      </c>
      <c r="L125" s="41"/>
      <c r="M125" s="208" t="s">
        <v>19</v>
      </c>
      <c r="N125" s="209" t="s">
        <v>45</v>
      </c>
      <c r="O125" s="81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292</v>
      </c>
      <c r="AT125" s="212" t="s">
        <v>167</v>
      </c>
      <c r="AU125" s="212" t="s">
        <v>181</v>
      </c>
      <c r="AY125" s="14" t="s">
        <v>164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82</v>
      </c>
      <c r="BK125" s="213">
        <f>ROUND(I125*H125,2)</f>
        <v>0</v>
      </c>
      <c r="BL125" s="14" t="s">
        <v>292</v>
      </c>
      <c r="BM125" s="212" t="s">
        <v>3178</v>
      </c>
    </row>
    <row r="126" s="2" customFormat="1" ht="24.15" customHeight="1">
      <c r="A126" s="35"/>
      <c r="B126" s="36"/>
      <c r="C126" s="201" t="s">
        <v>430</v>
      </c>
      <c r="D126" s="201" t="s">
        <v>167</v>
      </c>
      <c r="E126" s="202" t="s">
        <v>3179</v>
      </c>
      <c r="F126" s="203" t="s">
        <v>3180</v>
      </c>
      <c r="G126" s="204" t="s">
        <v>780</v>
      </c>
      <c r="H126" s="205">
        <v>5</v>
      </c>
      <c r="I126" s="206"/>
      <c r="J126" s="207">
        <f>ROUND(I126*H126,2)</f>
        <v>0</v>
      </c>
      <c r="K126" s="203" t="s">
        <v>19</v>
      </c>
      <c r="L126" s="41"/>
      <c r="M126" s="208" t="s">
        <v>19</v>
      </c>
      <c r="N126" s="209" t="s">
        <v>45</v>
      </c>
      <c r="O126" s="81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292</v>
      </c>
      <c r="AT126" s="212" t="s">
        <v>167</v>
      </c>
      <c r="AU126" s="212" t="s">
        <v>181</v>
      </c>
      <c r="AY126" s="14" t="s">
        <v>164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82</v>
      </c>
      <c r="BK126" s="213">
        <f>ROUND(I126*H126,2)</f>
        <v>0</v>
      </c>
      <c r="BL126" s="14" t="s">
        <v>292</v>
      </c>
      <c r="BM126" s="212" t="s">
        <v>3181</v>
      </c>
    </row>
    <row r="127" s="2" customFormat="1" ht="16.5" customHeight="1">
      <c r="A127" s="35"/>
      <c r="B127" s="36"/>
      <c r="C127" s="201" t="s">
        <v>436</v>
      </c>
      <c r="D127" s="201" t="s">
        <v>167</v>
      </c>
      <c r="E127" s="202" t="s">
        <v>3182</v>
      </c>
      <c r="F127" s="203" t="s">
        <v>3183</v>
      </c>
      <c r="G127" s="204" t="s">
        <v>780</v>
      </c>
      <c r="H127" s="205">
        <v>5</v>
      </c>
      <c r="I127" s="206"/>
      <c r="J127" s="207">
        <f>ROUND(I127*H127,2)</f>
        <v>0</v>
      </c>
      <c r="K127" s="203" t="s">
        <v>19</v>
      </c>
      <c r="L127" s="41"/>
      <c r="M127" s="208" t="s">
        <v>19</v>
      </c>
      <c r="N127" s="209" t="s">
        <v>45</v>
      </c>
      <c r="O127" s="81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292</v>
      </c>
      <c r="AT127" s="212" t="s">
        <v>167</v>
      </c>
      <c r="AU127" s="212" t="s">
        <v>181</v>
      </c>
      <c r="AY127" s="14" t="s">
        <v>164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82</v>
      </c>
      <c r="BK127" s="213">
        <f>ROUND(I127*H127,2)</f>
        <v>0</v>
      </c>
      <c r="BL127" s="14" t="s">
        <v>292</v>
      </c>
      <c r="BM127" s="212" t="s">
        <v>3184</v>
      </c>
    </row>
    <row r="128" s="2" customFormat="1" ht="16.5" customHeight="1">
      <c r="A128" s="35"/>
      <c r="B128" s="36"/>
      <c r="C128" s="201" t="s">
        <v>443</v>
      </c>
      <c r="D128" s="201" t="s">
        <v>167</v>
      </c>
      <c r="E128" s="202" t="s">
        <v>3185</v>
      </c>
      <c r="F128" s="203" t="s">
        <v>3186</v>
      </c>
      <c r="G128" s="204" t="s">
        <v>2808</v>
      </c>
      <c r="H128" s="205">
        <v>5</v>
      </c>
      <c r="I128" s="206"/>
      <c r="J128" s="207">
        <f>ROUND(I128*H128,2)</f>
        <v>0</v>
      </c>
      <c r="K128" s="203" t="s">
        <v>19</v>
      </c>
      <c r="L128" s="41"/>
      <c r="M128" s="208" t="s">
        <v>19</v>
      </c>
      <c r="N128" s="209" t="s">
        <v>45</v>
      </c>
      <c r="O128" s="81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292</v>
      </c>
      <c r="AT128" s="212" t="s">
        <v>167</v>
      </c>
      <c r="AU128" s="212" t="s">
        <v>181</v>
      </c>
      <c r="AY128" s="14" t="s">
        <v>164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82</v>
      </c>
      <c r="BK128" s="213">
        <f>ROUND(I128*H128,2)</f>
        <v>0</v>
      </c>
      <c r="BL128" s="14" t="s">
        <v>292</v>
      </c>
      <c r="BM128" s="212" t="s">
        <v>3187</v>
      </c>
    </row>
    <row r="129" s="2" customFormat="1" ht="16.5" customHeight="1">
      <c r="A129" s="35"/>
      <c r="B129" s="36"/>
      <c r="C129" s="201" t="s">
        <v>449</v>
      </c>
      <c r="D129" s="201" t="s">
        <v>167</v>
      </c>
      <c r="E129" s="202" t="s">
        <v>3188</v>
      </c>
      <c r="F129" s="203" t="s">
        <v>3189</v>
      </c>
      <c r="G129" s="204" t="s">
        <v>780</v>
      </c>
      <c r="H129" s="205">
        <v>1</v>
      </c>
      <c r="I129" s="206"/>
      <c r="J129" s="207">
        <f>ROUND(I129*H129,2)</f>
        <v>0</v>
      </c>
      <c r="K129" s="203" t="s">
        <v>19</v>
      </c>
      <c r="L129" s="41"/>
      <c r="M129" s="208" t="s">
        <v>19</v>
      </c>
      <c r="N129" s="209" t="s">
        <v>45</v>
      </c>
      <c r="O129" s="81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292</v>
      </c>
      <c r="AT129" s="212" t="s">
        <v>167</v>
      </c>
      <c r="AU129" s="212" t="s">
        <v>181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292</v>
      </c>
      <c r="BM129" s="212" t="s">
        <v>3190</v>
      </c>
    </row>
    <row r="130" s="2" customFormat="1" ht="21.75" customHeight="1">
      <c r="A130" s="35"/>
      <c r="B130" s="36"/>
      <c r="C130" s="201" t="s">
        <v>458</v>
      </c>
      <c r="D130" s="201" t="s">
        <v>167</v>
      </c>
      <c r="E130" s="202" t="s">
        <v>3191</v>
      </c>
      <c r="F130" s="203" t="s">
        <v>3192</v>
      </c>
      <c r="G130" s="204" t="s">
        <v>780</v>
      </c>
      <c r="H130" s="205">
        <v>1</v>
      </c>
      <c r="I130" s="206"/>
      <c r="J130" s="207">
        <f>ROUND(I130*H130,2)</f>
        <v>0</v>
      </c>
      <c r="K130" s="203" t="s">
        <v>19</v>
      </c>
      <c r="L130" s="41"/>
      <c r="M130" s="208" t="s">
        <v>19</v>
      </c>
      <c r="N130" s="209" t="s">
        <v>45</v>
      </c>
      <c r="O130" s="81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292</v>
      </c>
      <c r="AT130" s="212" t="s">
        <v>167</v>
      </c>
      <c r="AU130" s="212" t="s">
        <v>181</v>
      </c>
      <c r="AY130" s="14" t="s">
        <v>164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82</v>
      </c>
      <c r="BK130" s="213">
        <f>ROUND(I130*H130,2)</f>
        <v>0</v>
      </c>
      <c r="BL130" s="14" t="s">
        <v>292</v>
      </c>
      <c r="BM130" s="212" t="s">
        <v>3193</v>
      </c>
    </row>
    <row r="131" s="2" customFormat="1" ht="21.75" customHeight="1">
      <c r="A131" s="35"/>
      <c r="B131" s="36"/>
      <c r="C131" s="201" t="s">
        <v>463</v>
      </c>
      <c r="D131" s="201" t="s">
        <v>167</v>
      </c>
      <c r="E131" s="202" t="s">
        <v>3194</v>
      </c>
      <c r="F131" s="203" t="s">
        <v>3195</v>
      </c>
      <c r="G131" s="204" t="s">
        <v>780</v>
      </c>
      <c r="H131" s="205">
        <v>1</v>
      </c>
      <c r="I131" s="206"/>
      <c r="J131" s="207">
        <f>ROUND(I131*H131,2)</f>
        <v>0</v>
      </c>
      <c r="K131" s="203" t="s">
        <v>19</v>
      </c>
      <c r="L131" s="41"/>
      <c r="M131" s="208" t="s">
        <v>19</v>
      </c>
      <c r="N131" s="209" t="s">
        <v>45</v>
      </c>
      <c r="O131" s="81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292</v>
      </c>
      <c r="AT131" s="212" t="s">
        <v>167</v>
      </c>
      <c r="AU131" s="212" t="s">
        <v>181</v>
      </c>
      <c r="AY131" s="14" t="s">
        <v>164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82</v>
      </c>
      <c r="BK131" s="213">
        <f>ROUND(I131*H131,2)</f>
        <v>0</v>
      </c>
      <c r="BL131" s="14" t="s">
        <v>292</v>
      </c>
      <c r="BM131" s="212" t="s">
        <v>3196</v>
      </c>
    </row>
    <row r="132" s="2" customFormat="1" ht="21.75" customHeight="1">
      <c r="A132" s="35"/>
      <c r="B132" s="36"/>
      <c r="C132" s="201" t="s">
        <v>467</v>
      </c>
      <c r="D132" s="201" t="s">
        <v>167</v>
      </c>
      <c r="E132" s="202" t="s">
        <v>3197</v>
      </c>
      <c r="F132" s="203" t="s">
        <v>3198</v>
      </c>
      <c r="G132" s="204" t="s">
        <v>780</v>
      </c>
      <c r="H132" s="205">
        <v>3</v>
      </c>
      <c r="I132" s="206"/>
      <c r="J132" s="207">
        <f>ROUND(I132*H132,2)</f>
        <v>0</v>
      </c>
      <c r="K132" s="203" t="s">
        <v>19</v>
      </c>
      <c r="L132" s="41"/>
      <c r="M132" s="208" t="s">
        <v>19</v>
      </c>
      <c r="N132" s="209" t="s">
        <v>45</v>
      </c>
      <c r="O132" s="81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292</v>
      </c>
      <c r="AT132" s="212" t="s">
        <v>167</v>
      </c>
      <c r="AU132" s="212" t="s">
        <v>181</v>
      </c>
      <c r="AY132" s="14" t="s">
        <v>164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82</v>
      </c>
      <c r="BK132" s="213">
        <f>ROUND(I132*H132,2)</f>
        <v>0</v>
      </c>
      <c r="BL132" s="14" t="s">
        <v>292</v>
      </c>
      <c r="BM132" s="212" t="s">
        <v>3199</v>
      </c>
    </row>
    <row r="133" s="2" customFormat="1" ht="24.15" customHeight="1">
      <c r="A133" s="35"/>
      <c r="B133" s="36"/>
      <c r="C133" s="201" t="s">
        <v>472</v>
      </c>
      <c r="D133" s="201" t="s">
        <v>167</v>
      </c>
      <c r="E133" s="202" t="s">
        <v>3200</v>
      </c>
      <c r="F133" s="203" t="s">
        <v>3131</v>
      </c>
      <c r="G133" s="204" t="s">
        <v>780</v>
      </c>
      <c r="H133" s="205">
        <v>14</v>
      </c>
      <c r="I133" s="206"/>
      <c r="J133" s="207">
        <f>ROUND(I133*H133,2)</f>
        <v>0</v>
      </c>
      <c r="K133" s="203" t="s">
        <v>19</v>
      </c>
      <c r="L133" s="41"/>
      <c r="M133" s="208" t="s">
        <v>19</v>
      </c>
      <c r="N133" s="209" t="s">
        <v>45</v>
      </c>
      <c r="O133" s="81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292</v>
      </c>
      <c r="AT133" s="212" t="s">
        <v>167</v>
      </c>
      <c r="AU133" s="212" t="s">
        <v>181</v>
      </c>
      <c r="AY133" s="14" t="s">
        <v>164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82</v>
      </c>
      <c r="BK133" s="213">
        <f>ROUND(I133*H133,2)</f>
        <v>0</v>
      </c>
      <c r="BL133" s="14" t="s">
        <v>292</v>
      </c>
      <c r="BM133" s="212" t="s">
        <v>3201</v>
      </c>
    </row>
    <row r="134" s="2" customFormat="1" ht="24.15" customHeight="1">
      <c r="A134" s="35"/>
      <c r="B134" s="36"/>
      <c r="C134" s="201" t="s">
        <v>475</v>
      </c>
      <c r="D134" s="201" t="s">
        <v>167</v>
      </c>
      <c r="E134" s="202" t="s">
        <v>3202</v>
      </c>
      <c r="F134" s="203" t="s">
        <v>3134</v>
      </c>
      <c r="G134" s="204" t="s">
        <v>780</v>
      </c>
      <c r="H134" s="205">
        <v>25</v>
      </c>
      <c r="I134" s="206"/>
      <c r="J134" s="207">
        <f>ROUND(I134*H134,2)</f>
        <v>0</v>
      </c>
      <c r="K134" s="203" t="s">
        <v>19</v>
      </c>
      <c r="L134" s="41"/>
      <c r="M134" s="208" t="s">
        <v>19</v>
      </c>
      <c r="N134" s="209" t="s">
        <v>45</v>
      </c>
      <c r="O134" s="81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292</v>
      </c>
      <c r="AT134" s="212" t="s">
        <v>167</v>
      </c>
      <c r="AU134" s="212" t="s">
        <v>181</v>
      </c>
      <c r="AY134" s="14" t="s">
        <v>164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82</v>
      </c>
      <c r="BK134" s="213">
        <f>ROUND(I134*H134,2)</f>
        <v>0</v>
      </c>
      <c r="BL134" s="14" t="s">
        <v>292</v>
      </c>
      <c r="BM134" s="212" t="s">
        <v>3203</v>
      </c>
    </row>
    <row r="135" s="2" customFormat="1" ht="24.15" customHeight="1">
      <c r="A135" s="35"/>
      <c r="B135" s="36"/>
      <c r="C135" s="201" t="s">
        <v>480</v>
      </c>
      <c r="D135" s="201" t="s">
        <v>167</v>
      </c>
      <c r="E135" s="202" t="s">
        <v>3204</v>
      </c>
      <c r="F135" s="203" t="s">
        <v>3205</v>
      </c>
      <c r="G135" s="204" t="s">
        <v>780</v>
      </c>
      <c r="H135" s="205">
        <v>23</v>
      </c>
      <c r="I135" s="206"/>
      <c r="J135" s="207">
        <f>ROUND(I135*H135,2)</f>
        <v>0</v>
      </c>
      <c r="K135" s="203" t="s">
        <v>19</v>
      </c>
      <c r="L135" s="41"/>
      <c r="M135" s="208" t="s">
        <v>19</v>
      </c>
      <c r="N135" s="209" t="s">
        <v>45</v>
      </c>
      <c r="O135" s="8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292</v>
      </c>
      <c r="AT135" s="212" t="s">
        <v>167</v>
      </c>
      <c r="AU135" s="212" t="s">
        <v>181</v>
      </c>
      <c r="AY135" s="14" t="s">
        <v>164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82</v>
      </c>
      <c r="BK135" s="213">
        <f>ROUND(I135*H135,2)</f>
        <v>0</v>
      </c>
      <c r="BL135" s="14" t="s">
        <v>292</v>
      </c>
      <c r="BM135" s="212" t="s">
        <v>3206</v>
      </c>
    </row>
    <row r="136" s="2" customFormat="1" ht="16.5" customHeight="1">
      <c r="A136" s="35"/>
      <c r="B136" s="36"/>
      <c r="C136" s="201" t="s">
        <v>484</v>
      </c>
      <c r="D136" s="201" t="s">
        <v>167</v>
      </c>
      <c r="E136" s="202" t="s">
        <v>3207</v>
      </c>
      <c r="F136" s="203" t="s">
        <v>3208</v>
      </c>
      <c r="G136" s="204" t="s">
        <v>2829</v>
      </c>
      <c r="H136" s="205">
        <v>24</v>
      </c>
      <c r="I136" s="206"/>
      <c r="J136" s="207">
        <f>ROUND(I136*H136,2)</f>
        <v>0</v>
      </c>
      <c r="K136" s="203" t="s">
        <v>19</v>
      </c>
      <c r="L136" s="41"/>
      <c r="M136" s="208" t="s">
        <v>19</v>
      </c>
      <c r="N136" s="209" t="s">
        <v>45</v>
      </c>
      <c r="O136" s="81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292</v>
      </c>
      <c r="AT136" s="212" t="s">
        <v>167</v>
      </c>
      <c r="AU136" s="212" t="s">
        <v>181</v>
      </c>
      <c r="AY136" s="14" t="s">
        <v>164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82</v>
      </c>
      <c r="BK136" s="213">
        <f>ROUND(I136*H136,2)</f>
        <v>0</v>
      </c>
      <c r="BL136" s="14" t="s">
        <v>292</v>
      </c>
      <c r="BM136" s="212" t="s">
        <v>3209</v>
      </c>
    </row>
    <row r="137" s="2" customFormat="1" ht="16.5" customHeight="1">
      <c r="A137" s="35"/>
      <c r="B137" s="36"/>
      <c r="C137" s="201" t="s">
        <v>489</v>
      </c>
      <c r="D137" s="201" t="s">
        <v>167</v>
      </c>
      <c r="E137" s="202" t="s">
        <v>3210</v>
      </c>
      <c r="F137" s="203" t="s">
        <v>3211</v>
      </c>
      <c r="G137" s="204" t="s">
        <v>2829</v>
      </c>
      <c r="H137" s="205">
        <v>24</v>
      </c>
      <c r="I137" s="206"/>
      <c r="J137" s="207">
        <f>ROUND(I137*H137,2)</f>
        <v>0</v>
      </c>
      <c r="K137" s="203" t="s">
        <v>19</v>
      </c>
      <c r="L137" s="41"/>
      <c r="M137" s="208" t="s">
        <v>19</v>
      </c>
      <c r="N137" s="209" t="s">
        <v>45</v>
      </c>
      <c r="O137" s="81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292</v>
      </c>
      <c r="AT137" s="212" t="s">
        <v>167</v>
      </c>
      <c r="AU137" s="212" t="s">
        <v>181</v>
      </c>
      <c r="AY137" s="14" t="s">
        <v>164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82</v>
      </c>
      <c r="BK137" s="213">
        <f>ROUND(I137*H137,2)</f>
        <v>0</v>
      </c>
      <c r="BL137" s="14" t="s">
        <v>292</v>
      </c>
      <c r="BM137" s="212" t="s">
        <v>3212</v>
      </c>
    </row>
    <row r="138" s="2" customFormat="1" ht="16.5" customHeight="1">
      <c r="A138" s="35"/>
      <c r="B138" s="36"/>
      <c r="C138" s="201" t="s">
        <v>491</v>
      </c>
      <c r="D138" s="201" t="s">
        <v>167</v>
      </c>
      <c r="E138" s="202" t="s">
        <v>3213</v>
      </c>
      <c r="F138" s="203" t="s">
        <v>3214</v>
      </c>
      <c r="G138" s="204" t="s">
        <v>2829</v>
      </c>
      <c r="H138" s="205">
        <v>18</v>
      </c>
      <c r="I138" s="206"/>
      <c r="J138" s="207">
        <f>ROUND(I138*H138,2)</f>
        <v>0</v>
      </c>
      <c r="K138" s="203" t="s">
        <v>19</v>
      </c>
      <c r="L138" s="41"/>
      <c r="M138" s="208" t="s">
        <v>19</v>
      </c>
      <c r="N138" s="209" t="s">
        <v>45</v>
      </c>
      <c r="O138" s="81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2" t="s">
        <v>292</v>
      </c>
      <c r="AT138" s="212" t="s">
        <v>167</v>
      </c>
      <c r="AU138" s="212" t="s">
        <v>181</v>
      </c>
      <c r="AY138" s="14" t="s">
        <v>164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4" t="s">
        <v>82</v>
      </c>
      <c r="BK138" s="213">
        <f>ROUND(I138*H138,2)</f>
        <v>0</v>
      </c>
      <c r="BL138" s="14" t="s">
        <v>292</v>
      </c>
      <c r="BM138" s="212" t="s">
        <v>3215</v>
      </c>
    </row>
    <row r="139" s="2" customFormat="1" ht="16.5" customHeight="1">
      <c r="A139" s="35"/>
      <c r="B139" s="36"/>
      <c r="C139" s="201" t="s">
        <v>496</v>
      </c>
      <c r="D139" s="201" t="s">
        <v>167</v>
      </c>
      <c r="E139" s="202" t="s">
        <v>3216</v>
      </c>
      <c r="F139" s="203" t="s">
        <v>3217</v>
      </c>
      <c r="G139" s="204" t="s">
        <v>2829</v>
      </c>
      <c r="H139" s="205">
        <v>22</v>
      </c>
      <c r="I139" s="206"/>
      <c r="J139" s="207">
        <f>ROUND(I139*H139,2)</f>
        <v>0</v>
      </c>
      <c r="K139" s="203" t="s">
        <v>19</v>
      </c>
      <c r="L139" s="41"/>
      <c r="M139" s="208" t="s">
        <v>19</v>
      </c>
      <c r="N139" s="209" t="s">
        <v>45</v>
      </c>
      <c r="O139" s="81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2" t="s">
        <v>292</v>
      </c>
      <c r="AT139" s="212" t="s">
        <v>167</v>
      </c>
      <c r="AU139" s="212" t="s">
        <v>181</v>
      </c>
      <c r="AY139" s="14" t="s">
        <v>164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4" t="s">
        <v>82</v>
      </c>
      <c r="BK139" s="213">
        <f>ROUND(I139*H139,2)</f>
        <v>0</v>
      </c>
      <c r="BL139" s="14" t="s">
        <v>292</v>
      </c>
      <c r="BM139" s="212" t="s">
        <v>3218</v>
      </c>
    </row>
    <row r="140" s="2" customFormat="1" ht="16.5" customHeight="1">
      <c r="A140" s="35"/>
      <c r="B140" s="36"/>
      <c r="C140" s="201" t="s">
        <v>503</v>
      </c>
      <c r="D140" s="201" t="s">
        <v>167</v>
      </c>
      <c r="E140" s="202" t="s">
        <v>3219</v>
      </c>
      <c r="F140" s="203" t="s">
        <v>3220</v>
      </c>
      <c r="G140" s="204" t="s">
        <v>2829</v>
      </c>
      <c r="H140" s="205">
        <v>3</v>
      </c>
      <c r="I140" s="206"/>
      <c r="J140" s="207">
        <f>ROUND(I140*H140,2)</f>
        <v>0</v>
      </c>
      <c r="K140" s="203" t="s">
        <v>19</v>
      </c>
      <c r="L140" s="41"/>
      <c r="M140" s="208" t="s">
        <v>19</v>
      </c>
      <c r="N140" s="209" t="s">
        <v>45</v>
      </c>
      <c r="O140" s="81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292</v>
      </c>
      <c r="AT140" s="212" t="s">
        <v>167</v>
      </c>
      <c r="AU140" s="212" t="s">
        <v>181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292</v>
      </c>
      <c r="BM140" s="212" t="s">
        <v>3221</v>
      </c>
    </row>
    <row r="141" s="2" customFormat="1" ht="16.5" customHeight="1">
      <c r="A141" s="35"/>
      <c r="B141" s="36"/>
      <c r="C141" s="201" t="s">
        <v>508</v>
      </c>
      <c r="D141" s="201" t="s">
        <v>167</v>
      </c>
      <c r="E141" s="202" t="s">
        <v>3222</v>
      </c>
      <c r="F141" s="203" t="s">
        <v>3223</v>
      </c>
      <c r="G141" s="204" t="s">
        <v>2829</v>
      </c>
      <c r="H141" s="205">
        <v>4</v>
      </c>
      <c r="I141" s="206"/>
      <c r="J141" s="207">
        <f>ROUND(I141*H141,2)</f>
        <v>0</v>
      </c>
      <c r="K141" s="203" t="s">
        <v>19</v>
      </c>
      <c r="L141" s="41"/>
      <c r="M141" s="208" t="s">
        <v>19</v>
      </c>
      <c r="N141" s="209" t="s">
        <v>45</v>
      </c>
      <c r="O141" s="81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2" t="s">
        <v>292</v>
      </c>
      <c r="AT141" s="212" t="s">
        <v>167</v>
      </c>
      <c r="AU141" s="212" t="s">
        <v>181</v>
      </c>
      <c r="AY141" s="14" t="s">
        <v>164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4" t="s">
        <v>82</v>
      </c>
      <c r="BK141" s="213">
        <f>ROUND(I141*H141,2)</f>
        <v>0</v>
      </c>
      <c r="BL141" s="14" t="s">
        <v>292</v>
      </c>
      <c r="BM141" s="212" t="s">
        <v>3224</v>
      </c>
    </row>
    <row r="142" s="2" customFormat="1" ht="16.5" customHeight="1">
      <c r="A142" s="35"/>
      <c r="B142" s="36"/>
      <c r="C142" s="201" t="s">
        <v>512</v>
      </c>
      <c r="D142" s="201" t="s">
        <v>167</v>
      </c>
      <c r="E142" s="202" t="s">
        <v>3225</v>
      </c>
      <c r="F142" s="203" t="s">
        <v>3226</v>
      </c>
      <c r="G142" s="204" t="s">
        <v>2829</v>
      </c>
      <c r="H142" s="205">
        <v>10</v>
      </c>
      <c r="I142" s="206"/>
      <c r="J142" s="207">
        <f>ROUND(I142*H142,2)</f>
        <v>0</v>
      </c>
      <c r="K142" s="203" t="s">
        <v>19</v>
      </c>
      <c r="L142" s="41"/>
      <c r="M142" s="208" t="s">
        <v>19</v>
      </c>
      <c r="N142" s="209" t="s">
        <v>45</v>
      </c>
      <c r="O142" s="81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292</v>
      </c>
      <c r="AT142" s="212" t="s">
        <v>167</v>
      </c>
      <c r="AU142" s="212" t="s">
        <v>181</v>
      </c>
      <c r="AY142" s="14" t="s">
        <v>164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4" t="s">
        <v>82</v>
      </c>
      <c r="BK142" s="213">
        <f>ROUND(I142*H142,2)</f>
        <v>0</v>
      </c>
      <c r="BL142" s="14" t="s">
        <v>292</v>
      </c>
      <c r="BM142" s="212" t="s">
        <v>3227</v>
      </c>
    </row>
    <row r="143" s="2" customFormat="1" ht="16.5" customHeight="1">
      <c r="A143" s="35"/>
      <c r="B143" s="36"/>
      <c r="C143" s="201" t="s">
        <v>691</v>
      </c>
      <c r="D143" s="201" t="s">
        <v>167</v>
      </c>
      <c r="E143" s="202" t="s">
        <v>3228</v>
      </c>
      <c r="F143" s="203" t="s">
        <v>3229</v>
      </c>
      <c r="G143" s="204" t="s">
        <v>780</v>
      </c>
      <c r="H143" s="205">
        <v>1</v>
      </c>
      <c r="I143" s="206"/>
      <c r="J143" s="207">
        <f>ROUND(I143*H143,2)</f>
        <v>0</v>
      </c>
      <c r="K143" s="203" t="s">
        <v>19</v>
      </c>
      <c r="L143" s="41"/>
      <c r="M143" s="208" t="s">
        <v>19</v>
      </c>
      <c r="N143" s="209" t="s">
        <v>45</v>
      </c>
      <c r="O143" s="81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2" t="s">
        <v>292</v>
      </c>
      <c r="AT143" s="212" t="s">
        <v>167</v>
      </c>
      <c r="AU143" s="212" t="s">
        <v>181</v>
      </c>
      <c r="AY143" s="14" t="s">
        <v>164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82</v>
      </c>
      <c r="BK143" s="213">
        <f>ROUND(I143*H143,2)</f>
        <v>0</v>
      </c>
      <c r="BL143" s="14" t="s">
        <v>292</v>
      </c>
      <c r="BM143" s="212" t="s">
        <v>3230</v>
      </c>
    </row>
    <row r="144" s="2" customFormat="1" ht="16.5" customHeight="1">
      <c r="A144" s="35"/>
      <c r="B144" s="36"/>
      <c r="C144" s="201" t="s">
        <v>696</v>
      </c>
      <c r="D144" s="201" t="s">
        <v>167</v>
      </c>
      <c r="E144" s="202" t="s">
        <v>3231</v>
      </c>
      <c r="F144" s="203" t="s">
        <v>3144</v>
      </c>
      <c r="G144" s="204" t="s">
        <v>170</v>
      </c>
      <c r="H144" s="205">
        <v>2</v>
      </c>
      <c r="I144" s="206"/>
      <c r="J144" s="207">
        <f>ROUND(I144*H144,2)</f>
        <v>0</v>
      </c>
      <c r="K144" s="203" t="s">
        <v>19</v>
      </c>
      <c r="L144" s="41"/>
      <c r="M144" s="208" t="s">
        <v>19</v>
      </c>
      <c r="N144" s="209" t="s">
        <v>45</v>
      </c>
      <c r="O144" s="81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292</v>
      </c>
      <c r="AT144" s="212" t="s">
        <v>167</v>
      </c>
      <c r="AU144" s="212" t="s">
        <v>181</v>
      </c>
      <c r="AY144" s="14" t="s">
        <v>164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4" t="s">
        <v>82</v>
      </c>
      <c r="BK144" s="213">
        <f>ROUND(I144*H144,2)</f>
        <v>0</v>
      </c>
      <c r="BL144" s="14" t="s">
        <v>292</v>
      </c>
      <c r="BM144" s="212" t="s">
        <v>3232</v>
      </c>
    </row>
    <row r="145" s="2" customFormat="1" ht="16.5" customHeight="1">
      <c r="A145" s="35"/>
      <c r="B145" s="36"/>
      <c r="C145" s="201" t="s">
        <v>701</v>
      </c>
      <c r="D145" s="201" t="s">
        <v>167</v>
      </c>
      <c r="E145" s="202" t="s">
        <v>3233</v>
      </c>
      <c r="F145" s="203" t="s">
        <v>3147</v>
      </c>
      <c r="G145" s="204" t="s">
        <v>780</v>
      </c>
      <c r="H145" s="205">
        <v>5</v>
      </c>
      <c r="I145" s="206"/>
      <c r="J145" s="207">
        <f>ROUND(I145*H145,2)</f>
        <v>0</v>
      </c>
      <c r="K145" s="203" t="s">
        <v>19</v>
      </c>
      <c r="L145" s="41"/>
      <c r="M145" s="208" t="s">
        <v>19</v>
      </c>
      <c r="N145" s="209" t="s">
        <v>45</v>
      </c>
      <c r="O145" s="81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292</v>
      </c>
      <c r="AT145" s="212" t="s">
        <v>167</v>
      </c>
      <c r="AU145" s="212" t="s">
        <v>181</v>
      </c>
      <c r="AY145" s="14" t="s">
        <v>164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82</v>
      </c>
      <c r="BK145" s="213">
        <f>ROUND(I145*H145,2)</f>
        <v>0</v>
      </c>
      <c r="BL145" s="14" t="s">
        <v>292</v>
      </c>
      <c r="BM145" s="212" t="s">
        <v>3234</v>
      </c>
    </row>
    <row r="146" s="2" customFormat="1" ht="16.5" customHeight="1">
      <c r="A146" s="35"/>
      <c r="B146" s="36"/>
      <c r="C146" s="201" t="s">
        <v>705</v>
      </c>
      <c r="D146" s="201" t="s">
        <v>167</v>
      </c>
      <c r="E146" s="202" t="s">
        <v>3235</v>
      </c>
      <c r="F146" s="203" t="s">
        <v>3150</v>
      </c>
      <c r="G146" s="204" t="s">
        <v>745</v>
      </c>
      <c r="H146" s="205">
        <v>30</v>
      </c>
      <c r="I146" s="206"/>
      <c r="J146" s="207">
        <f>ROUND(I146*H146,2)</f>
        <v>0</v>
      </c>
      <c r="K146" s="203" t="s">
        <v>19</v>
      </c>
      <c r="L146" s="41"/>
      <c r="M146" s="208" t="s">
        <v>19</v>
      </c>
      <c r="N146" s="209" t="s">
        <v>45</v>
      </c>
      <c r="O146" s="81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292</v>
      </c>
      <c r="AT146" s="212" t="s">
        <v>167</v>
      </c>
      <c r="AU146" s="212" t="s">
        <v>181</v>
      </c>
      <c r="AY146" s="14" t="s">
        <v>164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82</v>
      </c>
      <c r="BK146" s="213">
        <f>ROUND(I146*H146,2)</f>
        <v>0</v>
      </c>
      <c r="BL146" s="14" t="s">
        <v>292</v>
      </c>
      <c r="BM146" s="212" t="s">
        <v>3236</v>
      </c>
    </row>
    <row r="147" s="2" customFormat="1" ht="16.5" customHeight="1">
      <c r="A147" s="35"/>
      <c r="B147" s="36"/>
      <c r="C147" s="201" t="s">
        <v>710</v>
      </c>
      <c r="D147" s="201" t="s">
        <v>167</v>
      </c>
      <c r="E147" s="202" t="s">
        <v>3237</v>
      </c>
      <c r="F147" s="203" t="s">
        <v>3238</v>
      </c>
      <c r="G147" s="204" t="s">
        <v>780</v>
      </c>
      <c r="H147" s="205">
        <v>5</v>
      </c>
      <c r="I147" s="206"/>
      <c r="J147" s="207">
        <f>ROUND(I147*H147,2)</f>
        <v>0</v>
      </c>
      <c r="K147" s="203" t="s">
        <v>19</v>
      </c>
      <c r="L147" s="41"/>
      <c r="M147" s="208" t="s">
        <v>19</v>
      </c>
      <c r="N147" s="209" t="s">
        <v>45</v>
      </c>
      <c r="O147" s="8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292</v>
      </c>
      <c r="AT147" s="212" t="s">
        <v>167</v>
      </c>
      <c r="AU147" s="212" t="s">
        <v>181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292</v>
      </c>
      <c r="BM147" s="212" t="s">
        <v>3239</v>
      </c>
    </row>
    <row r="148" s="2" customFormat="1" ht="16.5" customHeight="1">
      <c r="A148" s="35"/>
      <c r="B148" s="36"/>
      <c r="C148" s="201" t="s">
        <v>715</v>
      </c>
      <c r="D148" s="201" t="s">
        <v>167</v>
      </c>
      <c r="E148" s="202" t="s">
        <v>3240</v>
      </c>
      <c r="F148" s="203" t="s">
        <v>3156</v>
      </c>
      <c r="G148" s="204" t="s">
        <v>780</v>
      </c>
      <c r="H148" s="205">
        <v>1</v>
      </c>
      <c r="I148" s="206"/>
      <c r="J148" s="207">
        <f>ROUND(I148*H148,2)</f>
        <v>0</v>
      </c>
      <c r="K148" s="203" t="s">
        <v>19</v>
      </c>
      <c r="L148" s="41"/>
      <c r="M148" s="208" t="s">
        <v>19</v>
      </c>
      <c r="N148" s="209" t="s">
        <v>45</v>
      </c>
      <c r="O148" s="81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2" t="s">
        <v>292</v>
      </c>
      <c r="AT148" s="212" t="s">
        <v>167</v>
      </c>
      <c r="AU148" s="212" t="s">
        <v>181</v>
      </c>
      <c r="AY148" s="14" t="s">
        <v>164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82</v>
      </c>
      <c r="BK148" s="213">
        <f>ROUND(I148*H148,2)</f>
        <v>0</v>
      </c>
      <c r="BL148" s="14" t="s">
        <v>292</v>
      </c>
      <c r="BM148" s="212" t="s">
        <v>3241</v>
      </c>
    </row>
    <row r="149" s="2" customFormat="1" ht="24.15" customHeight="1">
      <c r="A149" s="35"/>
      <c r="B149" s="36"/>
      <c r="C149" s="201" t="s">
        <v>720</v>
      </c>
      <c r="D149" s="201" t="s">
        <v>167</v>
      </c>
      <c r="E149" s="202" t="s">
        <v>3242</v>
      </c>
      <c r="F149" s="203" t="s">
        <v>3159</v>
      </c>
      <c r="G149" s="204" t="s">
        <v>2697</v>
      </c>
      <c r="H149" s="205">
        <v>80</v>
      </c>
      <c r="I149" s="206"/>
      <c r="J149" s="207">
        <f>ROUND(I149*H149,2)</f>
        <v>0</v>
      </c>
      <c r="K149" s="203" t="s">
        <v>19</v>
      </c>
      <c r="L149" s="41"/>
      <c r="M149" s="208" t="s">
        <v>19</v>
      </c>
      <c r="N149" s="209" t="s">
        <v>45</v>
      </c>
      <c r="O149" s="81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292</v>
      </c>
      <c r="AT149" s="212" t="s">
        <v>167</v>
      </c>
      <c r="AU149" s="212" t="s">
        <v>181</v>
      </c>
      <c r="AY149" s="14" t="s">
        <v>164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82</v>
      </c>
      <c r="BK149" s="213">
        <f>ROUND(I149*H149,2)</f>
        <v>0</v>
      </c>
      <c r="BL149" s="14" t="s">
        <v>292</v>
      </c>
      <c r="BM149" s="212" t="s">
        <v>3243</v>
      </c>
    </row>
    <row r="150" s="12" customFormat="1" ht="20.88" customHeight="1">
      <c r="A150" s="12"/>
      <c r="B150" s="185"/>
      <c r="C150" s="186"/>
      <c r="D150" s="187" t="s">
        <v>73</v>
      </c>
      <c r="E150" s="199" t="s">
        <v>3244</v>
      </c>
      <c r="F150" s="199" t="s">
        <v>3047</v>
      </c>
      <c r="G150" s="186"/>
      <c r="H150" s="186"/>
      <c r="I150" s="189"/>
      <c r="J150" s="200">
        <f>BK150</f>
        <v>0</v>
      </c>
      <c r="K150" s="186"/>
      <c r="L150" s="191"/>
      <c r="M150" s="192"/>
      <c r="N150" s="193"/>
      <c r="O150" s="193"/>
      <c r="P150" s="194">
        <f>SUM(P151:P162)</f>
        <v>0</v>
      </c>
      <c r="Q150" s="193"/>
      <c r="R150" s="194">
        <f>SUM(R151:R162)</f>
        <v>0</v>
      </c>
      <c r="S150" s="193"/>
      <c r="T150" s="195">
        <f>SUM(T151:T162)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6" t="s">
        <v>82</v>
      </c>
      <c r="AT150" s="197" t="s">
        <v>73</v>
      </c>
      <c r="AU150" s="197" t="s">
        <v>84</v>
      </c>
      <c r="AY150" s="196" t="s">
        <v>164</v>
      </c>
      <c r="BK150" s="198">
        <f>SUM(BK151:BK162)</f>
        <v>0</v>
      </c>
    </row>
    <row r="151" s="2" customFormat="1" ht="16.5" customHeight="1">
      <c r="A151" s="35"/>
      <c r="B151" s="36"/>
      <c r="C151" s="201" t="s">
        <v>725</v>
      </c>
      <c r="D151" s="201" t="s">
        <v>167</v>
      </c>
      <c r="E151" s="202" t="s">
        <v>3245</v>
      </c>
      <c r="F151" s="203" t="s">
        <v>3246</v>
      </c>
      <c r="G151" s="204" t="s">
        <v>2697</v>
      </c>
      <c r="H151" s="205">
        <v>20</v>
      </c>
      <c r="I151" s="206"/>
      <c r="J151" s="207">
        <f>ROUND(I151*H151,2)</f>
        <v>0</v>
      </c>
      <c r="K151" s="203" t="s">
        <v>19</v>
      </c>
      <c r="L151" s="41"/>
      <c r="M151" s="208" t="s">
        <v>19</v>
      </c>
      <c r="N151" s="209" t="s">
        <v>45</v>
      </c>
      <c r="O151" s="81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2" t="s">
        <v>292</v>
      </c>
      <c r="AT151" s="212" t="s">
        <v>167</v>
      </c>
      <c r="AU151" s="212" t="s">
        <v>181</v>
      </c>
      <c r="AY151" s="14" t="s">
        <v>164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4" t="s">
        <v>82</v>
      </c>
      <c r="BK151" s="213">
        <f>ROUND(I151*H151,2)</f>
        <v>0</v>
      </c>
      <c r="BL151" s="14" t="s">
        <v>292</v>
      </c>
      <c r="BM151" s="212" t="s">
        <v>3247</v>
      </c>
    </row>
    <row r="152" s="2" customFormat="1" ht="16.5" customHeight="1">
      <c r="A152" s="35"/>
      <c r="B152" s="36"/>
      <c r="C152" s="201" t="s">
        <v>730</v>
      </c>
      <c r="D152" s="201" t="s">
        <v>167</v>
      </c>
      <c r="E152" s="202" t="s">
        <v>3248</v>
      </c>
      <c r="F152" s="203" t="s">
        <v>3249</v>
      </c>
      <c r="G152" s="204" t="s">
        <v>780</v>
      </c>
      <c r="H152" s="205">
        <v>3</v>
      </c>
      <c r="I152" s="206"/>
      <c r="J152" s="207">
        <f>ROUND(I152*H152,2)</f>
        <v>0</v>
      </c>
      <c r="K152" s="203" t="s">
        <v>19</v>
      </c>
      <c r="L152" s="41"/>
      <c r="M152" s="208" t="s">
        <v>19</v>
      </c>
      <c r="N152" s="209" t="s">
        <v>45</v>
      </c>
      <c r="O152" s="81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2" t="s">
        <v>292</v>
      </c>
      <c r="AT152" s="212" t="s">
        <v>167</v>
      </c>
      <c r="AU152" s="212" t="s">
        <v>181</v>
      </c>
      <c r="AY152" s="14" t="s">
        <v>164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4" t="s">
        <v>82</v>
      </c>
      <c r="BK152" s="213">
        <f>ROUND(I152*H152,2)</f>
        <v>0</v>
      </c>
      <c r="BL152" s="14" t="s">
        <v>292</v>
      </c>
      <c r="BM152" s="212" t="s">
        <v>3250</v>
      </c>
    </row>
    <row r="153" s="2" customFormat="1" ht="16.5" customHeight="1">
      <c r="A153" s="35"/>
      <c r="B153" s="36"/>
      <c r="C153" s="201" t="s">
        <v>735</v>
      </c>
      <c r="D153" s="201" t="s">
        <v>167</v>
      </c>
      <c r="E153" s="202" t="s">
        <v>3251</v>
      </c>
      <c r="F153" s="203" t="s">
        <v>3252</v>
      </c>
      <c r="G153" s="204" t="s">
        <v>2697</v>
      </c>
      <c r="H153" s="205">
        <v>12</v>
      </c>
      <c r="I153" s="206"/>
      <c r="J153" s="207">
        <f>ROUND(I153*H153,2)</f>
        <v>0</v>
      </c>
      <c r="K153" s="203" t="s">
        <v>19</v>
      </c>
      <c r="L153" s="41"/>
      <c r="M153" s="208" t="s">
        <v>19</v>
      </c>
      <c r="N153" s="209" t="s">
        <v>45</v>
      </c>
      <c r="O153" s="81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2" t="s">
        <v>292</v>
      </c>
      <c r="AT153" s="212" t="s">
        <v>167</v>
      </c>
      <c r="AU153" s="212" t="s">
        <v>181</v>
      </c>
      <c r="AY153" s="14" t="s">
        <v>164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4" t="s">
        <v>82</v>
      </c>
      <c r="BK153" s="213">
        <f>ROUND(I153*H153,2)</f>
        <v>0</v>
      </c>
      <c r="BL153" s="14" t="s">
        <v>292</v>
      </c>
      <c r="BM153" s="212" t="s">
        <v>3253</v>
      </c>
    </row>
    <row r="154" s="2" customFormat="1" ht="16.5" customHeight="1">
      <c r="A154" s="35"/>
      <c r="B154" s="36"/>
      <c r="C154" s="201" t="s">
        <v>742</v>
      </c>
      <c r="D154" s="201" t="s">
        <v>167</v>
      </c>
      <c r="E154" s="202" t="s">
        <v>3254</v>
      </c>
      <c r="F154" s="203" t="s">
        <v>3255</v>
      </c>
      <c r="G154" s="204" t="s">
        <v>2697</v>
      </c>
      <c r="H154" s="205">
        <v>6</v>
      </c>
      <c r="I154" s="206"/>
      <c r="J154" s="207">
        <f>ROUND(I154*H154,2)</f>
        <v>0</v>
      </c>
      <c r="K154" s="203" t="s">
        <v>19</v>
      </c>
      <c r="L154" s="41"/>
      <c r="M154" s="208" t="s">
        <v>19</v>
      </c>
      <c r="N154" s="209" t="s">
        <v>45</v>
      </c>
      <c r="O154" s="81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2" t="s">
        <v>292</v>
      </c>
      <c r="AT154" s="212" t="s">
        <v>167</v>
      </c>
      <c r="AU154" s="212" t="s">
        <v>181</v>
      </c>
      <c r="AY154" s="14" t="s">
        <v>164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4" t="s">
        <v>82</v>
      </c>
      <c r="BK154" s="213">
        <f>ROUND(I154*H154,2)</f>
        <v>0</v>
      </c>
      <c r="BL154" s="14" t="s">
        <v>292</v>
      </c>
      <c r="BM154" s="212" t="s">
        <v>3256</v>
      </c>
    </row>
    <row r="155" s="2" customFormat="1" ht="16.5" customHeight="1">
      <c r="A155" s="35"/>
      <c r="B155" s="36"/>
      <c r="C155" s="201" t="s">
        <v>748</v>
      </c>
      <c r="D155" s="201" t="s">
        <v>167</v>
      </c>
      <c r="E155" s="202" t="s">
        <v>3257</v>
      </c>
      <c r="F155" s="203" t="s">
        <v>3258</v>
      </c>
      <c r="G155" s="204" t="s">
        <v>2697</v>
      </c>
      <c r="H155" s="205">
        <v>8</v>
      </c>
      <c r="I155" s="206"/>
      <c r="J155" s="207">
        <f>ROUND(I155*H155,2)</f>
        <v>0</v>
      </c>
      <c r="K155" s="203" t="s">
        <v>19</v>
      </c>
      <c r="L155" s="41"/>
      <c r="M155" s="208" t="s">
        <v>19</v>
      </c>
      <c r="N155" s="209" t="s">
        <v>45</v>
      </c>
      <c r="O155" s="81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2" t="s">
        <v>292</v>
      </c>
      <c r="AT155" s="212" t="s">
        <v>167</v>
      </c>
      <c r="AU155" s="212" t="s">
        <v>181</v>
      </c>
      <c r="AY155" s="14" t="s">
        <v>164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4" t="s">
        <v>82</v>
      </c>
      <c r="BK155" s="213">
        <f>ROUND(I155*H155,2)</f>
        <v>0</v>
      </c>
      <c r="BL155" s="14" t="s">
        <v>292</v>
      </c>
      <c r="BM155" s="212" t="s">
        <v>3259</v>
      </c>
    </row>
    <row r="156" s="2" customFormat="1" ht="16.5" customHeight="1">
      <c r="A156" s="35"/>
      <c r="B156" s="36"/>
      <c r="C156" s="201" t="s">
        <v>752</v>
      </c>
      <c r="D156" s="201" t="s">
        <v>167</v>
      </c>
      <c r="E156" s="202" t="s">
        <v>3260</v>
      </c>
      <c r="F156" s="203" t="s">
        <v>3261</v>
      </c>
      <c r="G156" s="204" t="s">
        <v>2697</v>
      </c>
      <c r="H156" s="205">
        <v>8</v>
      </c>
      <c r="I156" s="206"/>
      <c r="J156" s="207">
        <f>ROUND(I156*H156,2)</f>
        <v>0</v>
      </c>
      <c r="K156" s="203" t="s">
        <v>19</v>
      </c>
      <c r="L156" s="41"/>
      <c r="M156" s="208" t="s">
        <v>19</v>
      </c>
      <c r="N156" s="209" t="s">
        <v>45</v>
      </c>
      <c r="O156" s="81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2" t="s">
        <v>292</v>
      </c>
      <c r="AT156" s="212" t="s">
        <v>167</v>
      </c>
      <c r="AU156" s="212" t="s">
        <v>181</v>
      </c>
      <c r="AY156" s="14" t="s">
        <v>164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4" t="s">
        <v>82</v>
      </c>
      <c r="BK156" s="213">
        <f>ROUND(I156*H156,2)</f>
        <v>0</v>
      </c>
      <c r="BL156" s="14" t="s">
        <v>292</v>
      </c>
      <c r="BM156" s="212" t="s">
        <v>3262</v>
      </c>
    </row>
    <row r="157" s="2" customFormat="1" ht="16.5" customHeight="1">
      <c r="A157" s="35"/>
      <c r="B157" s="36"/>
      <c r="C157" s="201" t="s">
        <v>675</v>
      </c>
      <c r="D157" s="201" t="s">
        <v>167</v>
      </c>
      <c r="E157" s="202" t="s">
        <v>3263</v>
      </c>
      <c r="F157" s="203" t="s">
        <v>3264</v>
      </c>
      <c r="G157" s="204" t="s">
        <v>780</v>
      </c>
      <c r="H157" s="205">
        <v>1</v>
      </c>
      <c r="I157" s="206"/>
      <c r="J157" s="207">
        <f>ROUND(I157*H157,2)</f>
        <v>0</v>
      </c>
      <c r="K157" s="203" t="s">
        <v>19</v>
      </c>
      <c r="L157" s="41"/>
      <c r="M157" s="208" t="s">
        <v>19</v>
      </c>
      <c r="N157" s="209" t="s">
        <v>45</v>
      </c>
      <c r="O157" s="81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2" t="s">
        <v>292</v>
      </c>
      <c r="AT157" s="212" t="s">
        <v>167</v>
      </c>
      <c r="AU157" s="212" t="s">
        <v>181</v>
      </c>
      <c r="AY157" s="14" t="s">
        <v>164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4" t="s">
        <v>82</v>
      </c>
      <c r="BK157" s="213">
        <f>ROUND(I157*H157,2)</f>
        <v>0</v>
      </c>
      <c r="BL157" s="14" t="s">
        <v>292</v>
      </c>
      <c r="BM157" s="212" t="s">
        <v>3265</v>
      </c>
    </row>
    <row r="158" s="2" customFormat="1" ht="16.5" customHeight="1">
      <c r="A158" s="35"/>
      <c r="B158" s="36"/>
      <c r="C158" s="201" t="s">
        <v>1290</v>
      </c>
      <c r="D158" s="201" t="s">
        <v>167</v>
      </c>
      <c r="E158" s="202" t="s">
        <v>3266</v>
      </c>
      <c r="F158" s="203" t="s">
        <v>3267</v>
      </c>
      <c r="G158" s="204" t="s">
        <v>780</v>
      </c>
      <c r="H158" s="205">
        <v>1</v>
      </c>
      <c r="I158" s="206"/>
      <c r="J158" s="207">
        <f>ROUND(I158*H158,2)</f>
        <v>0</v>
      </c>
      <c r="K158" s="203" t="s">
        <v>19</v>
      </c>
      <c r="L158" s="41"/>
      <c r="M158" s="208" t="s">
        <v>19</v>
      </c>
      <c r="N158" s="209" t="s">
        <v>45</v>
      </c>
      <c r="O158" s="81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292</v>
      </c>
      <c r="AT158" s="212" t="s">
        <v>167</v>
      </c>
      <c r="AU158" s="212" t="s">
        <v>181</v>
      </c>
      <c r="AY158" s="14" t="s">
        <v>164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4" t="s">
        <v>82</v>
      </c>
      <c r="BK158" s="213">
        <f>ROUND(I158*H158,2)</f>
        <v>0</v>
      </c>
      <c r="BL158" s="14" t="s">
        <v>292</v>
      </c>
      <c r="BM158" s="212" t="s">
        <v>3268</v>
      </c>
    </row>
    <row r="159" s="2" customFormat="1" ht="16.5" customHeight="1">
      <c r="A159" s="35"/>
      <c r="B159" s="36"/>
      <c r="C159" s="201" t="s">
        <v>1295</v>
      </c>
      <c r="D159" s="201" t="s">
        <v>167</v>
      </c>
      <c r="E159" s="202" t="s">
        <v>3269</v>
      </c>
      <c r="F159" s="203" t="s">
        <v>3270</v>
      </c>
      <c r="G159" s="204" t="s">
        <v>2697</v>
      </c>
      <c r="H159" s="205">
        <v>3</v>
      </c>
      <c r="I159" s="206"/>
      <c r="J159" s="207">
        <f>ROUND(I159*H159,2)</f>
        <v>0</v>
      </c>
      <c r="K159" s="203" t="s">
        <v>19</v>
      </c>
      <c r="L159" s="41"/>
      <c r="M159" s="208" t="s">
        <v>19</v>
      </c>
      <c r="N159" s="209" t="s">
        <v>45</v>
      </c>
      <c r="O159" s="81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292</v>
      </c>
      <c r="AT159" s="212" t="s">
        <v>167</v>
      </c>
      <c r="AU159" s="212" t="s">
        <v>181</v>
      </c>
      <c r="AY159" s="14" t="s">
        <v>164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4" t="s">
        <v>82</v>
      </c>
      <c r="BK159" s="213">
        <f>ROUND(I159*H159,2)</f>
        <v>0</v>
      </c>
      <c r="BL159" s="14" t="s">
        <v>292</v>
      </c>
      <c r="BM159" s="212" t="s">
        <v>3271</v>
      </c>
    </row>
    <row r="160" s="2" customFormat="1" ht="16.5" customHeight="1">
      <c r="A160" s="35"/>
      <c r="B160" s="36"/>
      <c r="C160" s="201" t="s">
        <v>963</v>
      </c>
      <c r="D160" s="201" t="s">
        <v>167</v>
      </c>
      <c r="E160" s="202" t="s">
        <v>3272</v>
      </c>
      <c r="F160" s="203" t="s">
        <v>3273</v>
      </c>
      <c r="G160" s="204" t="s">
        <v>170</v>
      </c>
      <c r="H160" s="205">
        <v>2</v>
      </c>
      <c r="I160" s="206"/>
      <c r="J160" s="207">
        <f>ROUND(I160*H160,2)</f>
        <v>0</v>
      </c>
      <c r="K160" s="203" t="s">
        <v>19</v>
      </c>
      <c r="L160" s="41"/>
      <c r="M160" s="208" t="s">
        <v>19</v>
      </c>
      <c r="N160" s="209" t="s">
        <v>45</v>
      </c>
      <c r="O160" s="81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2" t="s">
        <v>292</v>
      </c>
      <c r="AT160" s="212" t="s">
        <v>167</v>
      </c>
      <c r="AU160" s="212" t="s">
        <v>181</v>
      </c>
      <c r="AY160" s="14" t="s">
        <v>164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4" t="s">
        <v>82</v>
      </c>
      <c r="BK160" s="213">
        <f>ROUND(I160*H160,2)</f>
        <v>0</v>
      </c>
      <c r="BL160" s="14" t="s">
        <v>292</v>
      </c>
      <c r="BM160" s="212" t="s">
        <v>3274</v>
      </c>
    </row>
    <row r="161" s="2" customFormat="1" ht="16.5" customHeight="1">
      <c r="A161" s="35"/>
      <c r="B161" s="36"/>
      <c r="C161" s="201" t="s">
        <v>1092</v>
      </c>
      <c r="D161" s="201" t="s">
        <v>167</v>
      </c>
      <c r="E161" s="202" t="s">
        <v>3275</v>
      </c>
      <c r="F161" s="203" t="s">
        <v>3276</v>
      </c>
      <c r="G161" s="204" t="s">
        <v>780</v>
      </c>
      <c r="H161" s="205">
        <v>1</v>
      </c>
      <c r="I161" s="206"/>
      <c r="J161" s="207">
        <f>ROUND(I161*H161,2)</f>
        <v>0</v>
      </c>
      <c r="K161" s="203" t="s">
        <v>19</v>
      </c>
      <c r="L161" s="41"/>
      <c r="M161" s="208" t="s">
        <v>19</v>
      </c>
      <c r="N161" s="209" t="s">
        <v>45</v>
      </c>
      <c r="O161" s="81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2" t="s">
        <v>292</v>
      </c>
      <c r="AT161" s="212" t="s">
        <v>167</v>
      </c>
      <c r="AU161" s="212" t="s">
        <v>181</v>
      </c>
      <c r="AY161" s="14" t="s">
        <v>164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4" t="s">
        <v>82</v>
      </c>
      <c r="BK161" s="213">
        <f>ROUND(I161*H161,2)</f>
        <v>0</v>
      </c>
      <c r="BL161" s="14" t="s">
        <v>292</v>
      </c>
      <c r="BM161" s="212" t="s">
        <v>3277</v>
      </c>
    </row>
    <row r="162" s="2" customFormat="1" ht="16.5" customHeight="1">
      <c r="A162" s="35"/>
      <c r="B162" s="36"/>
      <c r="C162" s="201" t="s">
        <v>1307</v>
      </c>
      <c r="D162" s="201" t="s">
        <v>167</v>
      </c>
      <c r="E162" s="202" t="s">
        <v>3278</v>
      </c>
      <c r="F162" s="203" t="s">
        <v>3279</v>
      </c>
      <c r="G162" s="204" t="s">
        <v>780</v>
      </c>
      <c r="H162" s="205">
        <v>1</v>
      </c>
      <c r="I162" s="206"/>
      <c r="J162" s="207">
        <f>ROUND(I162*H162,2)</f>
        <v>0</v>
      </c>
      <c r="K162" s="203" t="s">
        <v>19</v>
      </c>
      <c r="L162" s="41"/>
      <c r="M162" s="238" t="s">
        <v>19</v>
      </c>
      <c r="N162" s="239" t="s">
        <v>45</v>
      </c>
      <c r="O162" s="23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2" t="s">
        <v>292</v>
      </c>
      <c r="AT162" s="212" t="s">
        <v>167</v>
      </c>
      <c r="AU162" s="212" t="s">
        <v>181</v>
      </c>
      <c r="AY162" s="14" t="s">
        <v>164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4" t="s">
        <v>82</v>
      </c>
      <c r="BK162" s="213">
        <f>ROUND(I162*H162,2)</f>
        <v>0</v>
      </c>
      <c r="BL162" s="14" t="s">
        <v>292</v>
      </c>
      <c r="BM162" s="212" t="s">
        <v>3280</v>
      </c>
    </row>
    <row r="163" s="2" customFormat="1" ht="6.96" customHeight="1">
      <c r="A163" s="35"/>
      <c r="B163" s="56"/>
      <c r="C163" s="57"/>
      <c r="D163" s="57"/>
      <c r="E163" s="57"/>
      <c r="F163" s="57"/>
      <c r="G163" s="57"/>
      <c r="H163" s="57"/>
      <c r="I163" s="57"/>
      <c r="J163" s="57"/>
      <c r="K163" s="57"/>
      <c r="L163" s="41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sheet="1" autoFilter="0" formatColumns="0" formatRows="0" objects="1" scenarios="1" spinCount="100000" saltValue="443KtoO+VbvZV5HsB1ue8s9+YAIbDevaAQ6CMrweWob7RFVnVfvz+JWPMCCqFXdf5svyUzWgmq1/w2Sv0olRog==" hashValue="X1t0WXX13K+ueYvHPM13U2T0R3wTEbGtx6DTvj19wlDjJJzEz35xK5OKdtA3otiGhcdmIXYCbJIiqI8dhOtJkg==" algorithmName="SHA-512" password="CC35"/>
  <autoFilter ref="C87:K16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132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3281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ROUND(J93,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ROUND((SUM(BE93:BE183)),  2)</f>
        <v>0</v>
      </c>
      <c r="G33" s="35"/>
      <c r="H33" s="35"/>
      <c r="I33" s="145">
        <v>0.20999999999999999</v>
      </c>
      <c r="J33" s="144">
        <f>ROUND(((SUM(BE93:BE183))*I33),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ROUND((SUM(BF93:BF183)),  2)</f>
        <v>0</v>
      </c>
      <c r="G34" s="35"/>
      <c r="H34" s="35"/>
      <c r="I34" s="145">
        <v>0.12</v>
      </c>
      <c r="J34" s="144">
        <f>ROUND(((SUM(BF93:BF183))*I34),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ROUND((SUM(BG93:BG183)),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ROUND((SUM(BH93:BH183)),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ROUND((SUM(BI93:BI183)),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2025-109-2-17 - Profese - Gastro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J93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3282</v>
      </c>
      <c r="E60" s="165"/>
      <c r="F60" s="165"/>
      <c r="G60" s="165"/>
      <c r="H60" s="165"/>
      <c r="I60" s="165"/>
      <c r="J60" s="166">
        <f>J94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3283</v>
      </c>
      <c r="E61" s="171"/>
      <c r="F61" s="171"/>
      <c r="G61" s="171"/>
      <c r="H61" s="171"/>
      <c r="I61" s="171"/>
      <c r="J61" s="172">
        <f>J95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3284</v>
      </c>
      <c r="E62" s="171"/>
      <c r="F62" s="171"/>
      <c r="G62" s="171"/>
      <c r="H62" s="171"/>
      <c r="I62" s="171"/>
      <c r="J62" s="172">
        <f>J101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3285</v>
      </c>
      <c r="E63" s="171"/>
      <c r="F63" s="171"/>
      <c r="G63" s="171"/>
      <c r="H63" s="171"/>
      <c r="I63" s="171"/>
      <c r="J63" s="172">
        <f>J108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3286</v>
      </c>
      <c r="E64" s="171"/>
      <c r="F64" s="171"/>
      <c r="G64" s="171"/>
      <c r="H64" s="171"/>
      <c r="I64" s="171"/>
      <c r="J64" s="172">
        <f>J111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3287</v>
      </c>
      <c r="E65" s="171"/>
      <c r="F65" s="171"/>
      <c r="G65" s="171"/>
      <c r="H65" s="171"/>
      <c r="I65" s="171"/>
      <c r="J65" s="172">
        <f>J120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8"/>
      <c r="C66" s="169"/>
      <c r="D66" s="170" t="s">
        <v>3288</v>
      </c>
      <c r="E66" s="171"/>
      <c r="F66" s="171"/>
      <c r="G66" s="171"/>
      <c r="H66" s="171"/>
      <c r="I66" s="171"/>
      <c r="J66" s="172">
        <f>J126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8"/>
      <c r="C67" s="169"/>
      <c r="D67" s="170" t="s">
        <v>3289</v>
      </c>
      <c r="E67" s="171"/>
      <c r="F67" s="171"/>
      <c r="G67" s="171"/>
      <c r="H67" s="171"/>
      <c r="I67" s="171"/>
      <c r="J67" s="172">
        <f>J130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8"/>
      <c r="C68" s="169"/>
      <c r="D68" s="170" t="s">
        <v>3290</v>
      </c>
      <c r="E68" s="171"/>
      <c r="F68" s="171"/>
      <c r="G68" s="171"/>
      <c r="H68" s="171"/>
      <c r="I68" s="171"/>
      <c r="J68" s="172">
        <f>J136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68"/>
      <c r="C69" s="169"/>
      <c r="D69" s="170" t="s">
        <v>3291</v>
      </c>
      <c r="E69" s="171"/>
      <c r="F69" s="171"/>
      <c r="G69" s="171"/>
      <c r="H69" s="171"/>
      <c r="I69" s="171"/>
      <c r="J69" s="172">
        <f>J143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68"/>
      <c r="C70" s="169"/>
      <c r="D70" s="170" t="s">
        <v>3292</v>
      </c>
      <c r="E70" s="171"/>
      <c r="F70" s="171"/>
      <c r="G70" s="171"/>
      <c r="H70" s="171"/>
      <c r="I70" s="171"/>
      <c r="J70" s="172">
        <f>J150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68"/>
      <c r="C71" s="169"/>
      <c r="D71" s="170" t="s">
        <v>3293</v>
      </c>
      <c r="E71" s="171"/>
      <c r="F71" s="171"/>
      <c r="G71" s="171"/>
      <c r="H71" s="171"/>
      <c r="I71" s="171"/>
      <c r="J71" s="172">
        <f>J163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68"/>
      <c r="C72" s="169"/>
      <c r="D72" s="170" t="s">
        <v>3294</v>
      </c>
      <c r="E72" s="171"/>
      <c r="F72" s="171"/>
      <c r="G72" s="171"/>
      <c r="H72" s="171"/>
      <c r="I72" s="171"/>
      <c r="J72" s="172">
        <f>J175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9" customFormat="1" ht="24.96" customHeight="1">
      <c r="A73" s="9"/>
      <c r="B73" s="162"/>
      <c r="C73" s="163"/>
      <c r="D73" s="164" t="s">
        <v>2343</v>
      </c>
      <c r="E73" s="165"/>
      <c r="F73" s="165"/>
      <c r="G73" s="165"/>
      <c r="H73" s="165"/>
      <c r="I73" s="165"/>
      <c r="J73" s="166">
        <f>J179</f>
        <v>0</v>
      </c>
      <c r="K73" s="163"/>
      <c r="L73" s="167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hidden="1" s="2" customFormat="1" ht="21.84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hidden="1" s="2" customFormat="1" ht="6.96" customHeight="1">
      <c r="A75" s="3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hidden="1"/>
    <row r="77" hidden="1"/>
    <row r="78" hidden="1"/>
    <row r="79" s="2" customFormat="1" ht="6.96" customHeight="1">
      <c r="A79" s="35"/>
      <c r="B79" s="58"/>
      <c r="C79" s="59"/>
      <c r="D79" s="59"/>
      <c r="E79" s="59"/>
      <c r="F79" s="59"/>
      <c r="G79" s="59"/>
      <c r="H79" s="59"/>
      <c r="I79" s="59"/>
      <c r="J79" s="59"/>
      <c r="K79" s="59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24.96" customHeight="1">
      <c r="A80" s="35"/>
      <c r="B80" s="36"/>
      <c r="C80" s="20" t="s">
        <v>149</v>
      </c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2" customHeight="1">
      <c r="A82" s="35"/>
      <c r="B82" s="36"/>
      <c r="C82" s="29" t="s">
        <v>16</v>
      </c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6.5" customHeight="1">
      <c r="A83" s="35"/>
      <c r="B83" s="36"/>
      <c r="C83" s="37"/>
      <c r="D83" s="37"/>
      <c r="E83" s="157" t="str">
        <f>E7</f>
        <v>SK Modřany- provozní budova</v>
      </c>
      <c r="F83" s="29"/>
      <c r="G83" s="29"/>
      <c r="H83" s="29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140</v>
      </c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66" t="str">
        <f>E9</f>
        <v>2025-109-2-17 - Profese - Gastro</v>
      </c>
      <c r="F85" s="37"/>
      <c r="G85" s="37"/>
      <c r="H85" s="37"/>
      <c r="I85" s="37"/>
      <c r="J85" s="37"/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3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21</v>
      </c>
      <c r="D87" s="37"/>
      <c r="E87" s="37"/>
      <c r="F87" s="24" t="str">
        <f>F12</f>
        <v>Komořanská - 47, Praha 4 - Modřany</v>
      </c>
      <c r="G87" s="37"/>
      <c r="H87" s="37"/>
      <c r="I87" s="29" t="s">
        <v>23</v>
      </c>
      <c r="J87" s="69" t="str">
        <f>IF(J12="","",J12)</f>
        <v>23. 7. 2025</v>
      </c>
      <c r="K87" s="37"/>
      <c r="L87" s="13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3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40.05" customHeight="1">
      <c r="A89" s="35"/>
      <c r="B89" s="36"/>
      <c r="C89" s="29" t="s">
        <v>25</v>
      </c>
      <c r="D89" s="37"/>
      <c r="E89" s="37"/>
      <c r="F89" s="24" t="str">
        <f>E15</f>
        <v>Sportovní klub Modřany,Komořanská 47, Praha 4</v>
      </c>
      <c r="G89" s="37"/>
      <c r="H89" s="37"/>
      <c r="I89" s="29" t="s">
        <v>32</v>
      </c>
      <c r="J89" s="33" t="str">
        <f>E21</f>
        <v>ASLB spol.s.r.o.Fikarova 2157/1, Praha 4</v>
      </c>
      <c r="K89" s="37"/>
      <c r="L89" s="13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30</v>
      </c>
      <c r="D90" s="37"/>
      <c r="E90" s="37"/>
      <c r="F90" s="24" t="str">
        <f>IF(E18="","",E18)</f>
        <v>Vyplň údaj</v>
      </c>
      <c r="G90" s="37"/>
      <c r="H90" s="37"/>
      <c r="I90" s="29" t="s">
        <v>36</v>
      </c>
      <c r="J90" s="33" t="str">
        <f>E24</f>
        <v xml:space="preserve"> </v>
      </c>
      <c r="K90" s="37"/>
      <c r="L90" s="13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3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11" customFormat="1" ht="29.28" customHeight="1">
      <c r="A92" s="174"/>
      <c r="B92" s="175"/>
      <c r="C92" s="176" t="s">
        <v>150</v>
      </c>
      <c r="D92" s="177" t="s">
        <v>59</v>
      </c>
      <c r="E92" s="177" t="s">
        <v>55</v>
      </c>
      <c r="F92" s="177" t="s">
        <v>56</v>
      </c>
      <c r="G92" s="177" t="s">
        <v>151</v>
      </c>
      <c r="H92" s="177" t="s">
        <v>152</v>
      </c>
      <c r="I92" s="177" t="s">
        <v>153</v>
      </c>
      <c r="J92" s="177" t="s">
        <v>145</v>
      </c>
      <c r="K92" s="178" t="s">
        <v>154</v>
      </c>
      <c r="L92" s="179"/>
      <c r="M92" s="89" t="s">
        <v>19</v>
      </c>
      <c r="N92" s="90" t="s">
        <v>44</v>
      </c>
      <c r="O92" s="90" t="s">
        <v>155</v>
      </c>
      <c r="P92" s="90" t="s">
        <v>156</v>
      </c>
      <c r="Q92" s="90" t="s">
        <v>157</v>
      </c>
      <c r="R92" s="90" t="s">
        <v>158</v>
      </c>
      <c r="S92" s="90" t="s">
        <v>159</v>
      </c>
      <c r="T92" s="91" t="s">
        <v>160</v>
      </c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</row>
    <row r="93" s="2" customFormat="1" ht="22.8" customHeight="1">
      <c r="A93" s="35"/>
      <c r="B93" s="36"/>
      <c r="C93" s="96" t="s">
        <v>161</v>
      </c>
      <c r="D93" s="37"/>
      <c r="E93" s="37"/>
      <c r="F93" s="37"/>
      <c r="G93" s="37"/>
      <c r="H93" s="37"/>
      <c r="I93" s="37"/>
      <c r="J93" s="180">
        <f>BK93</f>
        <v>0</v>
      </c>
      <c r="K93" s="37"/>
      <c r="L93" s="41"/>
      <c r="M93" s="92"/>
      <c r="N93" s="181"/>
      <c r="O93" s="93"/>
      <c r="P93" s="182">
        <f>P94+P179</f>
        <v>0</v>
      </c>
      <c r="Q93" s="93"/>
      <c r="R93" s="182">
        <f>R94+R179</f>
        <v>0</v>
      </c>
      <c r="S93" s="93"/>
      <c r="T93" s="183">
        <f>T94+T179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73</v>
      </c>
      <c r="AU93" s="14" t="s">
        <v>146</v>
      </c>
      <c r="BK93" s="184">
        <f>BK94+BK179</f>
        <v>0</v>
      </c>
    </row>
    <row r="94" s="12" customFormat="1" ht="25.92" customHeight="1">
      <c r="A94" s="12"/>
      <c r="B94" s="185"/>
      <c r="C94" s="186"/>
      <c r="D94" s="187" t="s">
        <v>73</v>
      </c>
      <c r="E94" s="188" t="s">
        <v>3295</v>
      </c>
      <c r="F94" s="188" t="s">
        <v>3296</v>
      </c>
      <c r="G94" s="186"/>
      <c r="H94" s="186"/>
      <c r="I94" s="189"/>
      <c r="J94" s="190">
        <f>BK94</f>
        <v>0</v>
      </c>
      <c r="K94" s="186"/>
      <c r="L94" s="191"/>
      <c r="M94" s="192"/>
      <c r="N94" s="193"/>
      <c r="O94" s="193"/>
      <c r="P94" s="194">
        <f>P95+P101+P108+P111+P120+P126+P130+P136+P143+P150+P163+P175</f>
        <v>0</v>
      </c>
      <c r="Q94" s="193"/>
      <c r="R94" s="194">
        <f>R95+R101+R108+R111+R120+R126+R130+R136+R143+R150+R163+R175</f>
        <v>0</v>
      </c>
      <c r="S94" s="193"/>
      <c r="T94" s="195">
        <f>T95+T101+T108+T111+T120+T126+T130+T136+T143+T150+T163+T175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6" t="s">
        <v>82</v>
      </c>
      <c r="AT94" s="197" t="s">
        <v>73</v>
      </c>
      <c r="AU94" s="197" t="s">
        <v>74</v>
      </c>
      <c r="AY94" s="196" t="s">
        <v>164</v>
      </c>
      <c r="BK94" s="198">
        <f>BK95+BK101+BK108+BK111+BK120+BK126+BK130+BK136+BK143+BK150+BK163+BK175</f>
        <v>0</v>
      </c>
    </row>
    <row r="95" s="12" customFormat="1" ht="22.8" customHeight="1">
      <c r="A95" s="12"/>
      <c r="B95" s="185"/>
      <c r="C95" s="186"/>
      <c r="D95" s="187" t="s">
        <v>73</v>
      </c>
      <c r="E95" s="199" t="s">
        <v>3297</v>
      </c>
      <c r="F95" s="199" t="s">
        <v>3298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SUM(P96:P100)</f>
        <v>0</v>
      </c>
      <c r="Q95" s="193"/>
      <c r="R95" s="194">
        <f>SUM(R96:R100)</f>
        <v>0</v>
      </c>
      <c r="S95" s="193"/>
      <c r="T95" s="195">
        <f>SUM(T96:T100)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6" t="s">
        <v>82</v>
      </c>
      <c r="AT95" s="197" t="s">
        <v>73</v>
      </c>
      <c r="AU95" s="197" t="s">
        <v>82</v>
      </c>
      <c r="AY95" s="196" t="s">
        <v>164</v>
      </c>
      <c r="BK95" s="198">
        <f>SUM(BK96:BK100)</f>
        <v>0</v>
      </c>
    </row>
    <row r="96" s="2" customFormat="1" ht="16.5" customHeight="1">
      <c r="A96" s="35"/>
      <c r="B96" s="36"/>
      <c r="C96" s="201" t="s">
        <v>82</v>
      </c>
      <c r="D96" s="201" t="s">
        <v>167</v>
      </c>
      <c r="E96" s="202" t="s">
        <v>3299</v>
      </c>
      <c r="F96" s="203" t="s">
        <v>3300</v>
      </c>
      <c r="G96" s="204" t="s">
        <v>780</v>
      </c>
      <c r="H96" s="205">
        <v>1</v>
      </c>
      <c r="I96" s="206"/>
      <c r="J96" s="207">
        <f>ROUND(I96*H96,2)</f>
        <v>0</v>
      </c>
      <c r="K96" s="203" t="s">
        <v>19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3301</v>
      </c>
      <c r="AT96" s="212" t="s">
        <v>167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3301</v>
      </c>
      <c r="BM96" s="212" t="s">
        <v>3302</v>
      </c>
    </row>
    <row r="97" s="2" customFormat="1" ht="16.5" customHeight="1">
      <c r="A97" s="35"/>
      <c r="B97" s="36"/>
      <c r="C97" s="201" t="s">
        <v>84</v>
      </c>
      <c r="D97" s="201" t="s">
        <v>167</v>
      </c>
      <c r="E97" s="202" t="s">
        <v>3303</v>
      </c>
      <c r="F97" s="203" t="s">
        <v>3300</v>
      </c>
      <c r="G97" s="204" t="s">
        <v>780</v>
      </c>
      <c r="H97" s="205">
        <v>1</v>
      </c>
      <c r="I97" s="206"/>
      <c r="J97" s="207">
        <f>ROUND(I97*H97,2)</f>
        <v>0</v>
      </c>
      <c r="K97" s="203" t="s">
        <v>19</v>
      </c>
      <c r="L97" s="41"/>
      <c r="M97" s="208" t="s">
        <v>19</v>
      </c>
      <c r="N97" s="209" t="s">
        <v>45</v>
      </c>
      <c r="O97" s="81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3301</v>
      </c>
      <c r="AT97" s="212" t="s">
        <v>167</v>
      </c>
      <c r="AU97" s="212" t="s">
        <v>84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3301</v>
      </c>
      <c r="BM97" s="212" t="s">
        <v>3304</v>
      </c>
    </row>
    <row r="98" s="2" customFormat="1" ht="16.5" customHeight="1">
      <c r="A98" s="35"/>
      <c r="B98" s="36"/>
      <c r="C98" s="201" t="s">
        <v>181</v>
      </c>
      <c r="D98" s="201" t="s">
        <v>167</v>
      </c>
      <c r="E98" s="202" t="s">
        <v>3305</v>
      </c>
      <c r="F98" s="203" t="s">
        <v>3306</v>
      </c>
      <c r="G98" s="204" t="s">
        <v>780</v>
      </c>
      <c r="H98" s="205">
        <v>1</v>
      </c>
      <c r="I98" s="206"/>
      <c r="J98" s="207">
        <f>ROUND(I98*H98,2)</f>
        <v>0</v>
      </c>
      <c r="K98" s="203" t="s">
        <v>19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3301</v>
      </c>
      <c r="AT98" s="212" t="s">
        <v>167</v>
      </c>
      <c r="AU98" s="212" t="s">
        <v>84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3301</v>
      </c>
      <c r="BM98" s="212" t="s">
        <v>3307</v>
      </c>
    </row>
    <row r="99" s="2" customFormat="1" ht="16.5" customHeight="1">
      <c r="A99" s="35"/>
      <c r="B99" s="36"/>
      <c r="C99" s="201" t="s">
        <v>172</v>
      </c>
      <c r="D99" s="201" t="s">
        <v>167</v>
      </c>
      <c r="E99" s="202" t="s">
        <v>3308</v>
      </c>
      <c r="F99" s="203" t="s">
        <v>3309</v>
      </c>
      <c r="G99" s="204" t="s">
        <v>780</v>
      </c>
      <c r="H99" s="205">
        <v>1</v>
      </c>
      <c r="I99" s="206"/>
      <c r="J99" s="207">
        <f>ROUND(I99*H99,2)</f>
        <v>0</v>
      </c>
      <c r="K99" s="203" t="s">
        <v>19</v>
      </c>
      <c r="L99" s="41"/>
      <c r="M99" s="208" t="s">
        <v>19</v>
      </c>
      <c r="N99" s="209" t="s">
        <v>45</v>
      </c>
      <c r="O99" s="8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3301</v>
      </c>
      <c r="AT99" s="212" t="s">
        <v>167</v>
      </c>
      <c r="AU99" s="212" t="s">
        <v>84</v>
      </c>
      <c r="AY99" s="14" t="s">
        <v>164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82</v>
      </c>
      <c r="BK99" s="213">
        <f>ROUND(I99*H99,2)</f>
        <v>0</v>
      </c>
      <c r="BL99" s="14" t="s">
        <v>3301</v>
      </c>
      <c r="BM99" s="212" t="s">
        <v>3310</v>
      </c>
    </row>
    <row r="100" s="2" customFormat="1" ht="16.5" customHeight="1">
      <c r="A100" s="35"/>
      <c r="B100" s="36"/>
      <c r="C100" s="201" t="s">
        <v>190</v>
      </c>
      <c r="D100" s="201" t="s">
        <v>167</v>
      </c>
      <c r="E100" s="202" t="s">
        <v>3311</v>
      </c>
      <c r="F100" s="203" t="s">
        <v>3312</v>
      </c>
      <c r="G100" s="204" t="s">
        <v>780</v>
      </c>
      <c r="H100" s="205">
        <v>1</v>
      </c>
      <c r="I100" s="206"/>
      <c r="J100" s="207">
        <f>ROUND(I100*H100,2)</f>
        <v>0</v>
      </c>
      <c r="K100" s="203" t="s">
        <v>19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3301</v>
      </c>
      <c r="AT100" s="212" t="s">
        <v>167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3301</v>
      </c>
      <c r="BM100" s="212" t="s">
        <v>3313</v>
      </c>
    </row>
    <row r="101" s="12" customFormat="1" ht="22.8" customHeight="1">
      <c r="A101" s="12"/>
      <c r="B101" s="185"/>
      <c r="C101" s="186"/>
      <c r="D101" s="187" t="s">
        <v>73</v>
      </c>
      <c r="E101" s="199" t="s">
        <v>3314</v>
      </c>
      <c r="F101" s="199" t="s">
        <v>3315</v>
      </c>
      <c r="G101" s="186"/>
      <c r="H101" s="186"/>
      <c r="I101" s="189"/>
      <c r="J101" s="200">
        <f>BK101</f>
        <v>0</v>
      </c>
      <c r="K101" s="186"/>
      <c r="L101" s="191"/>
      <c r="M101" s="192"/>
      <c r="N101" s="193"/>
      <c r="O101" s="193"/>
      <c r="P101" s="194">
        <f>SUM(P102:P107)</f>
        <v>0</v>
      </c>
      <c r="Q101" s="193"/>
      <c r="R101" s="194">
        <f>SUM(R102:R107)</f>
        <v>0</v>
      </c>
      <c r="S101" s="193"/>
      <c r="T101" s="195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6" t="s">
        <v>82</v>
      </c>
      <c r="AT101" s="197" t="s">
        <v>73</v>
      </c>
      <c r="AU101" s="197" t="s">
        <v>82</v>
      </c>
      <c r="AY101" s="196" t="s">
        <v>164</v>
      </c>
      <c r="BK101" s="198">
        <f>SUM(BK102:BK107)</f>
        <v>0</v>
      </c>
    </row>
    <row r="102" s="2" customFormat="1" ht="16.5" customHeight="1">
      <c r="A102" s="35"/>
      <c r="B102" s="36"/>
      <c r="C102" s="201" t="s">
        <v>195</v>
      </c>
      <c r="D102" s="201" t="s">
        <v>167</v>
      </c>
      <c r="E102" s="202" t="s">
        <v>3316</v>
      </c>
      <c r="F102" s="203" t="s">
        <v>3317</v>
      </c>
      <c r="G102" s="204" t="s">
        <v>780</v>
      </c>
      <c r="H102" s="205">
        <v>1</v>
      </c>
      <c r="I102" s="206"/>
      <c r="J102" s="207">
        <f>ROUND(I102*H102,2)</f>
        <v>0</v>
      </c>
      <c r="K102" s="203" t="s">
        <v>19</v>
      </c>
      <c r="L102" s="41"/>
      <c r="M102" s="208" t="s">
        <v>19</v>
      </c>
      <c r="N102" s="209" t="s">
        <v>45</v>
      </c>
      <c r="O102" s="8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3301</v>
      </c>
      <c r="AT102" s="212" t="s">
        <v>167</v>
      </c>
      <c r="AU102" s="212" t="s">
        <v>84</v>
      </c>
      <c r="AY102" s="14" t="s">
        <v>164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82</v>
      </c>
      <c r="BK102" s="213">
        <f>ROUND(I102*H102,2)</f>
        <v>0</v>
      </c>
      <c r="BL102" s="14" t="s">
        <v>3301</v>
      </c>
      <c r="BM102" s="212" t="s">
        <v>3318</v>
      </c>
    </row>
    <row r="103" s="2" customFormat="1" ht="16.5" customHeight="1">
      <c r="A103" s="35"/>
      <c r="B103" s="36"/>
      <c r="C103" s="201" t="s">
        <v>200</v>
      </c>
      <c r="D103" s="201" t="s">
        <v>167</v>
      </c>
      <c r="E103" s="202" t="s">
        <v>3319</v>
      </c>
      <c r="F103" s="203" t="s">
        <v>3317</v>
      </c>
      <c r="G103" s="204" t="s">
        <v>780</v>
      </c>
      <c r="H103" s="205">
        <v>1</v>
      </c>
      <c r="I103" s="206"/>
      <c r="J103" s="207">
        <f>ROUND(I103*H103,2)</f>
        <v>0</v>
      </c>
      <c r="K103" s="203" t="s">
        <v>19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3301</v>
      </c>
      <c r="AT103" s="212" t="s">
        <v>167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3301</v>
      </c>
      <c r="BM103" s="212" t="s">
        <v>3320</v>
      </c>
    </row>
    <row r="104" s="2" customFormat="1" ht="16.5" customHeight="1">
      <c r="A104" s="35"/>
      <c r="B104" s="36"/>
      <c r="C104" s="201" t="s">
        <v>206</v>
      </c>
      <c r="D104" s="201" t="s">
        <v>167</v>
      </c>
      <c r="E104" s="202" t="s">
        <v>3321</v>
      </c>
      <c r="F104" s="203" t="s">
        <v>3322</v>
      </c>
      <c r="G104" s="204" t="s">
        <v>780</v>
      </c>
      <c r="H104" s="205">
        <v>1</v>
      </c>
      <c r="I104" s="206"/>
      <c r="J104" s="207">
        <f>ROUND(I104*H104,2)</f>
        <v>0</v>
      </c>
      <c r="K104" s="203" t="s">
        <v>19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3301</v>
      </c>
      <c r="AT104" s="212" t="s">
        <v>167</v>
      </c>
      <c r="AU104" s="212" t="s">
        <v>84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3301</v>
      </c>
      <c r="BM104" s="212" t="s">
        <v>3323</v>
      </c>
    </row>
    <row r="105" s="2" customFormat="1" ht="16.5" customHeight="1">
      <c r="A105" s="35"/>
      <c r="B105" s="36"/>
      <c r="C105" s="201" t="s">
        <v>211</v>
      </c>
      <c r="D105" s="201" t="s">
        <v>167</v>
      </c>
      <c r="E105" s="202" t="s">
        <v>3324</v>
      </c>
      <c r="F105" s="203" t="s">
        <v>3325</v>
      </c>
      <c r="G105" s="204" t="s">
        <v>780</v>
      </c>
      <c r="H105" s="205">
        <v>1</v>
      </c>
      <c r="I105" s="206"/>
      <c r="J105" s="207">
        <f>ROUND(I105*H105,2)</f>
        <v>0</v>
      </c>
      <c r="K105" s="203" t="s">
        <v>19</v>
      </c>
      <c r="L105" s="41"/>
      <c r="M105" s="208" t="s">
        <v>19</v>
      </c>
      <c r="N105" s="209" t="s">
        <v>45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3301</v>
      </c>
      <c r="AT105" s="212" t="s">
        <v>167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3301</v>
      </c>
      <c r="BM105" s="212" t="s">
        <v>3326</v>
      </c>
    </row>
    <row r="106" s="2" customFormat="1" ht="16.5" customHeight="1">
      <c r="A106" s="35"/>
      <c r="B106" s="36"/>
      <c r="C106" s="201" t="s">
        <v>216</v>
      </c>
      <c r="D106" s="201" t="s">
        <v>167</v>
      </c>
      <c r="E106" s="202" t="s">
        <v>3327</v>
      </c>
      <c r="F106" s="203" t="s">
        <v>3325</v>
      </c>
      <c r="G106" s="204" t="s">
        <v>780</v>
      </c>
      <c r="H106" s="205">
        <v>1</v>
      </c>
      <c r="I106" s="206"/>
      <c r="J106" s="207">
        <f>ROUND(I106*H106,2)</f>
        <v>0</v>
      </c>
      <c r="K106" s="203" t="s">
        <v>19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3301</v>
      </c>
      <c r="AT106" s="212" t="s">
        <v>167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3301</v>
      </c>
      <c r="BM106" s="212" t="s">
        <v>3328</v>
      </c>
    </row>
    <row r="107" s="2" customFormat="1" ht="16.5" customHeight="1">
      <c r="A107" s="35"/>
      <c r="B107" s="36"/>
      <c r="C107" s="201" t="s">
        <v>222</v>
      </c>
      <c r="D107" s="201" t="s">
        <v>167</v>
      </c>
      <c r="E107" s="202" t="s">
        <v>3329</v>
      </c>
      <c r="F107" s="203" t="s">
        <v>3325</v>
      </c>
      <c r="G107" s="204" t="s">
        <v>780</v>
      </c>
      <c r="H107" s="205">
        <v>1</v>
      </c>
      <c r="I107" s="206"/>
      <c r="J107" s="207">
        <f>ROUND(I107*H107,2)</f>
        <v>0</v>
      </c>
      <c r="K107" s="203" t="s">
        <v>19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3301</v>
      </c>
      <c r="AT107" s="212" t="s">
        <v>167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3301</v>
      </c>
      <c r="BM107" s="212" t="s">
        <v>3330</v>
      </c>
    </row>
    <row r="108" s="12" customFormat="1" ht="22.8" customHeight="1">
      <c r="A108" s="12"/>
      <c r="B108" s="185"/>
      <c r="C108" s="186"/>
      <c r="D108" s="187" t="s">
        <v>73</v>
      </c>
      <c r="E108" s="199" t="s">
        <v>3331</v>
      </c>
      <c r="F108" s="199" t="s">
        <v>3332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SUM(P109:P110)</f>
        <v>0</v>
      </c>
      <c r="Q108" s="193"/>
      <c r="R108" s="194">
        <f>SUM(R109:R110)</f>
        <v>0</v>
      </c>
      <c r="S108" s="193"/>
      <c r="T108" s="195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82</v>
      </c>
      <c r="AT108" s="197" t="s">
        <v>73</v>
      </c>
      <c r="AU108" s="197" t="s">
        <v>82</v>
      </c>
      <c r="AY108" s="196" t="s">
        <v>164</v>
      </c>
      <c r="BK108" s="198">
        <f>SUM(BK109:BK110)</f>
        <v>0</v>
      </c>
    </row>
    <row r="109" s="2" customFormat="1" ht="16.5" customHeight="1">
      <c r="A109" s="35"/>
      <c r="B109" s="36"/>
      <c r="C109" s="201" t="s">
        <v>8</v>
      </c>
      <c r="D109" s="201" t="s">
        <v>167</v>
      </c>
      <c r="E109" s="202" t="s">
        <v>3333</v>
      </c>
      <c r="F109" s="203" t="s">
        <v>3334</v>
      </c>
      <c r="G109" s="204" t="s">
        <v>780</v>
      </c>
      <c r="H109" s="205">
        <v>1</v>
      </c>
      <c r="I109" s="206"/>
      <c r="J109" s="207">
        <f>ROUND(I109*H109,2)</f>
        <v>0</v>
      </c>
      <c r="K109" s="203" t="s">
        <v>19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3301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3301</v>
      </c>
      <c r="BM109" s="212" t="s">
        <v>3335</v>
      </c>
    </row>
    <row r="110" s="2" customFormat="1" ht="16.5" customHeight="1">
      <c r="A110" s="35"/>
      <c r="B110" s="36"/>
      <c r="C110" s="201" t="s">
        <v>231</v>
      </c>
      <c r="D110" s="201" t="s">
        <v>167</v>
      </c>
      <c r="E110" s="202" t="s">
        <v>3336</v>
      </c>
      <c r="F110" s="203" t="s">
        <v>3334</v>
      </c>
      <c r="G110" s="204" t="s">
        <v>780</v>
      </c>
      <c r="H110" s="205">
        <v>1</v>
      </c>
      <c r="I110" s="206"/>
      <c r="J110" s="207">
        <f>ROUND(I110*H110,2)</f>
        <v>0</v>
      </c>
      <c r="K110" s="203" t="s">
        <v>19</v>
      </c>
      <c r="L110" s="41"/>
      <c r="M110" s="208" t="s">
        <v>19</v>
      </c>
      <c r="N110" s="209" t="s">
        <v>45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3301</v>
      </c>
      <c r="AT110" s="212" t="s">
        <v>167</v>
      </c>
      <c r="AU110" s="212" t="s">
        <v>84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3301</v>
      </c>
      <c r="BM110" s="212" t="s">
        <v>3337</v>
      </c>
    </row>
    <row r="111" s="12" customFormat="1" ht="22.8" customHeight="1">
      <c r="A111" s="12"/>
      <c r="B111" s="185"/>
      <c r="C111" s="186"/>
      <c r="D111" s="187" t="s">
        <v>73</v>
      </c>
      <c r="E111" s="199" t="s">
        <v>3338</v>
      </c>
      <c r="F111" s="199" t="s">
        <v>3339</v>
      </c>
      <c r="G111" s="186"/>
      <c r="H111" s="186"/>
      <c r="I111" s="189"/>
      <c r="J111" s="200">
        <f>BK111</f>
        <v>0</v>
      </c>
      <c r="K111" s="186"/>
      <c r="L111" s="191"/>
      <c r="M111" s="192"/>
      <c r="N111" s="193"/>
      <c r="O111" s="193"/>
      <c r="P111" s="194">
        <f>SUM(P112:P119)</f>
        <v>0</v>
      </c>
      <c r="Q111" s="193"/>
      <c r="R111" s="194">
        <f>SUM(R112:R119)</f>
        <v>0</v>
      </c>
      <c r="S111" s="193"/>
      <c r="T111" s="195">
        <f>SUM(T112:T119)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6" t="s">
        <v>82</v>
      </c>
      <c r="AT111" s="197" t="s">
        <v>73</v>
      </c>
      <c r="AU111" s="197" t="s">
        <v>82</v>
      </c>
      <c r="AY111" s="196" t="s">
        <v>164</v>
      </c>
      <c r="BK111" s="198">
        <f>SUM(BK112:BK119)</f>
        <v>0</v>
      </c>
    </row>
    <row r="112" s="2" customFormat="1" ht="16.5" customHeight="1">
      <c r="A112" s="35"/>
      <c r="B112" s="36"/>
      <c r="C112" s="201" t="s">
        <v>236</v>
      </c>
      <c r="D112" s="201" t="s">
        <v>167</v>
      </c>
      <c r="E112" s="202" t="s">
        <v>3340</v>
      </c>
      <c r="F112" s="203" t="s">
        <v>3341</v>
      </c>
      <c r="G112" s="204" t="s">
        <v>780</v>
      </c>
      <c r="H112" s="205">
        <v>1</v>
      </c>
      <c r="I112" s="206"/>
      <c r="J112" s="207">
        <f>ROUND(I112*H112,2)</f>
        <v>0</v>
      </c>
      <c r="K112" s="203" t="s">
        <v>19</v>
      </c>
      <c r="L112" s="41"/>
      <c r="M112" s="208" t="s">
        <v>19</v>
      </c>
      <c r="N112" s="209" t="s">
        <v>45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3301</v>
      </c>
      <c r="AT112" s="212" t="s">
        <v>167</v>
      </c>
      <c r="AU112" s="212" t="s">
        <v>84</v>
      </c>
      <c r="AY112" s="14" t="s">
        <v>164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82</v>
      </c>
      <c r="BK112" s="213">
        <f>ROUND(I112*H112,2)</f>
        <v>0</v>
      </c>
      <c r="BL112" s="14" t="s">
        <v>3301</v>
      </c>
      <c r="BM112" s="212" t="s">
        <v>3342</v>
      </c>
    </row>
    <row r="113" s="2" customFormat="1" ht="24.15" customHeight="1">
      <c r="A113" s="35"/>
      <c r="B113" s="36"/>
      <c r="C113" s="201" t="s">
        <v>238</v>
      </c>
      <c r="D113" s="201" t="s">
        <v>167</v>
      </c>
      <c r="E113" s="202" t="s">
        <v>3343</v>
      </c>
      <c r="F113" s="203" t="s">
        <v>3344</v>
      </c>
      <c r="G113" s="204" t="s">
        <v>780</v>
      </c>
      <c r="H113" s="205">
        <v>1</v>
      </c>
      <c r="I113" s="206"/>
      <c r="J113" s="207">
        <f>ROUND(I113*H113,2)</f>
        <v>0</v>
      </c>
      <c r="K113" s="203" t="s">
        <v>19</v>
      </c>
      <c r="L113" s="41"/>
      <c r="M113" s="208" t="s">
        <v>19</v>
      </c>
      <c r="N113" s="209" t="s">
        <v>45</v>
      </c>
      <c r="O113" s="8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3301</v>
      </c>
      <c r="AT113" s="212" t="s">
        <v>167</v>
      </c>
      <c r="AU113" s="212" t="s">
        <v>84</v>
      </c>
      <c r="AY113" s="14" t="s">
        <v>164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82</v>
      </c>
      <c r="BK113" s="213">
        <f>ROUND(I113*H113,2)</f>
        <v>0</v>
      </c>
      <c r="BL113" s="14" t="s">
        <v>3301</v>
      </c>
      <c r="BM113" s="212" t="s">
        <v>3345</v>
      </c>
    </row>
    <row r="114" s="2" customFormat="1" ht="16.5" customHeight="1">
      <c r="A114" s="35"/>
      <c r="B114" s="36"/>
      <c r="C114" s="201" t="s">
        <v>292</v>
      </c>
      <c r="D114" s="201" t="s">
        <v>167</v>
      </c>
      <c r="E114" s="202" t="s">
        <v>3346</v>
      </c>
      <c r="F114" s="203" t="s">
        <v>3347</v>
      </c>
      <c r="G114" s="204" t="s">
        <v>780</v>
      </c>
      <c r="H114" s="205">
        <v>1</v>
      </c>
      <c r="I114" s="206"/>
      <c r="J114" s="207">
        <f>ROUND(I114*H114,2)</f>
        <v>0</v>
      </c>
      <c r="K114" s="203" t="s">
        <v>19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3301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3301</v>
      </c>
      <c r="BM114" s="212" t="s">
        <v>3348</v>
      </c>
    </row>
    <row r="115" s="2" customFormat="1" ht="16.5" customHeight="1">
      <c r="A115" s="35"/>
      <c r="B115" s="36"/>
      <c r="C115" s="201" t="s">
        <v>297</v>
      </c>
      <c r="D115" s="201" t="s">
        <v>167</v>
      </c>
      <c r="E115" s="202" t="s">
        <v>3349</v>
      </c>
      <c r="F115" s="203" t="s">
        <v>3350</v>
      </c>
      <c r="G115" s="204" t="s">
        <v>780</v>
      </c>
      <c r="H115" s="205">
        <v>1</v>
      </c>
      <c r="I115" s="206"/>
      <c r="J115" s="207">
        <f>ROUND(I115*H115,2)</f>
        <v>0</v>
      </c>
      <c r="K115" s="203" t="s">
        <v>19</v>
      </c>
      <c r="L115" s="41"/>
      <c r="M115" s="208" t="s">
        <v>19</v>
      </c>
      <c r="N115" s="209" t="s">
        <v>45</v>
      </c>
      <c r="O115" s="81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3301</v>
      </c>
      <c r="AT115" s="212" t="s">
        <v>167</v>
      </c>
      <c r="AU115" s="212" t="s">
        <v>84</v>
      </c>
      <c r="AY115" s="14" t="s">
        <v>164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82</v>
      </c>
      <c r="BK115" s="213">
        <f>ROUND(I115*H115,2)</f>
        <v>0</v>
      </c>
      <c r="BL115" s="14" t="s">
        <v>3301</v>
      </c>
      <c r="BM115" s="212" t="s">
        <v>3351</v>
      </c>
    </row>
    <row r="116" s="2" customFormat="1" ht="24.15" customHeight="1">
      <c r="A116" s="35"/>
      <c r="B116" s="36"/>
      <c r="C116" s="201" t="s">
        <v>303</v>
      </c>
      <c r="D116" s="201" t="s">
        <v>167</v>
      </c>
      <c r="E116" s="202" t="s">
        <v>3352</v>
      </c>
      <c r="F116" s="203" t="s">
        <v>3353</v>
      </c>
      <c r="G116" s="204" t="s">
        <v>780</v>
      </c>
      <c r="H116" s="205">
        <v>1</v>
      </c>
      <c r="I116" s="206"/>
      <c r="J116" s="207">
        <f>ROUND(I116*H116,2)</f>
        <v>0</v>
      </c>
      <c r="K116" s="203" t="s">
        <v>19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3301</v>
      </c>
      <c r="AT116" s="212" t="s">
        <v>167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3301</v>
      </c>
      <c r="BM116" s="212" t="s">
        <v>3354</v>
      </c>
    </row>
    <row r="117" s="2" customFormat="1" ht="21.75" customHeight="1">
      <c r="A117" s="35"/>
      <c r="B117" s="36"/>
      <c r="C117" s="201" t="s">
        <v>305</v>
      </c>
      <c r="D117" s="201" t="s">
        <v>167</v>
      </c>
      <c r="E117" s="202" t="s">
        <v>3355</v>
      </c>
      <c r="F117" s="203" t="s">
        <v>3356</v>
      </c>
      <c r="G117" s="204" t="s">
        <v>780</v>
      </c>
      <c r="H117" s="205">
        <v>1</v>
      </c>
      <c r="I117" s="206"/>
      <c r="J117" s="207">
        <f>ROUND(I117*H117,2)</f>
        <v>0</v>
      </c>
      <c r="K117" s="203" t="s">
        <v>19</v>
      </c>
      <c r="L117" s="41"/>
      <c r="M117" s="208" t="s">
        <v>19</v>
      </c>
      <c r="N117" s="209" t="s">
        <v>45</v>
      </c>
      <c r="O117" s="81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3301</v>
      </c>
      <c r="AT117" s="212" t="s">
        <v>167</v>
      </c>
      <c r="AU117" s="212" t="s">
        <v>84</v>
      </c>
      <c r="AY117" s="14" t="s">
        <v>164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82</v>
      </c>
      <c r="BK117" s="213">
        <f>ROUND(I117*H117,2)</f>
        <v>0</v>
      </c>
      <c r="BL117" s="14" t="s">
        <v>3301</v>
      </c>
      <c r="BM117" s="212" t="s">
        <v>3357</v>
      </c>
    </row>
    <row r="118" s="2" customFormat="1" ht="16.5" customHeight="1">
      <c r="A118" s="35"/>
      <c r="B118" s="36"/>
      <c r="C118" s="201" t="s">
        <v>307</v>
      </c>
      <c r="D118" s="201" t="s">
        <v>167</v>
      </c>
      <c r="E118" s="202" t="s">
        <v>3358</v>
      </c>
      <c r="F118" s="203" t="s">
        <v>3359</v>
      </c>
      <c r="G118" s="204" t="s">
        <v>780</v>
      </c>
      <c r="H118" s="205">
        <v>1</v>
      </c>
      <c r="I118" s="206"/>
      <c r="J118" s="207">
        <f>ROUND(I118*H118,2)</f>
        <v>0</v>
      </c>
      <c r="K118" s="203" t="s">
        <v>19</v>
      </c>
      <c r="L118" s="41"/>
      <c r="M118" s="208" t="s">
        <v>19</v>
      </c>
      <c r="N118" s="209" t="s">
        <v>45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3301</v>
      </c>
      <c r="AT118" s="212" t="s">
        <v>167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3301</v>
      </c>
      <c r="BM118" s="212" t="s">
        <v>3360</v>
      </c>
    </row>
    <row r="119" s="2" customFormat="1" ht="16.5" customHeight="1">
      <c r="A119" s="35"/>
      <c r="B119" s="36"/>
      <c r="C119" s="201" t="s">
        <v>7</v>
      </c>
      <c r="D119" s="201" t="s">
        <v>167</v>
      </c>
      <c r="E119" s="202" t="s">
        <v>3361</v>
      </c>
      <c r="F119" s="203" t="s">
        <v>3362</v>
      </c>
      <c r="G119" s="204" t="s">
        <v>780</v>
      </c>
      <c r="H119" s="205">
        <v>1</v>
      </c>
      <c r="I119" s="206"/>
      <c r="J119" s="207">
        <f>ROUND(I119*H119,2)</f>
        <v>0</v>
      </c>
      <c r="K119" s="203" t="s">
        <v>19</v>
      </c>
      <c r="L119" s="41"/>
      <c r="M119" s="208" t="s">
        <v>19</v>
      </c>
      <c r="N119" s="209" t="s">
        <v>45</v>
      </c>
      <c r="O119" s="81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3301</v>
      </c>
      <c r="AT119" s="212" t="s">
        <v>167</v>
      </c>
      <c r="AU119" s="212" t="s">
        <v>84</v>
      </c>
      <c r="AY119" s="14" t="s">
        <v>164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82</v>
      </c>
      <c r="BK119" s="213">
        <f>ROUND(I119*H119,2)</f>
        <v>0</v>
      </c>
      <c r="BL119" s="14" t="s">
        <v>3301</v>
      </c>
      <c r="BM119" s="212" t="s">
        <v>3363</v>
      </c>
    </row>
    <row r="120" s="12" customFormat="1" ht="22.8" customHeight="1">
      <c r="A120" s="12"/>
      <c r="B120" s="185"/>
      <c r="C120" s="186"/>
      <c r="D120" s="187" t="s">
        <v>73</v>
      </c>
      <c r="E120" s="199" t="s">
        <v>3364</v>
      </c>
      <c r="F120" s="199" t="s">
        <v>3365</v>
      </c>
      <c r="G120" s="186"/>
      <c r="H120" s="186"/>
      <c r="I120" s="189"/>
      <c r="J120" s="200">
        <f>BK120</f>
        <v>0</v>
      </c>
      <c r="K120" s="186"/>
      <c r="L120" s="191"/>
      <c r="M120" s="192"/>
      <c r="N120" s="193"/>
      <c r="O120" s="193"/>
      <c r="P120" s="194">
        <f>SUM(P121:P125)</f>
        <v>0</v>
      </c>
      <c r="Q120" s="193"/>
      <c r="R120" s="194">
        <f>SUM(R121:R125)</f>
        <v>0</v>
      </c>
      <c r="S120" s="193"/>
      <c r="T120" s="195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6" t="s">
        <v>82</v>
      </c>
      <c r="AT120" s="197" t="s">
        <v>73</v>
      </c>
      <c r="AU120" s="197" t="s">
        <v>82</v>
      </c>
      <c r="AY120" s="196" t="s">
        <v>164</v>
      </c>
      <c r="BK120" s="198">
        <f>SUM(BK121:BK125)</f>
        <v>0</v>
      </c>
    </row>
    <row r="121" s="2" customFormat="1" ht="16.5" customHeight="1">
      <c r="A121" s="35"/>
      <c r="B121" s="36"/>
      <c r="C121" s="201" t="s">
        <v>312</v>
      </c>
      <c r="D121" s="201" t="s">
        <v>167</v>
      </c>
      <c r="E121" s="202" t="s">
        <v>3366</v>
      </c>
      <c r="F121" s="203" t="s">
        <v>3367</v>
      </c>
      <c r="G121" s="204" t="s">
        <v>780</v>
      </c>
      <c r="H121" s="205">
        <v>1</v>
      </c>
      <c r="I121" s="206"/>
      <c r="J121" s="207">
        <f>ROUND(I121*H121,2)</f>
        <v>0</v>
      </c>
      <c r="K121" s="203" t="s">
        <v>19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3301</v>
      </c>
      <c r="AT121" s="212" t="s">
        <v>167</v>
      </c>
      <c r="AU121" s="212" t="s">
        <v>84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3301</v>
      </c>
      <c r="BM121" s="212" t="s">
        <v>3368</v>
      </c>
    </row>
    <row r="122" s="2" customFormat="1" ht="16.5" customHeight="1">
      <c r="A122" s="35"/>
      <c r="B122" s="36"/>
      <c r="C122" s="201" t="s">
        <v>395</v>
      </c>
      <c r="D122" s="201" t="s">
        <v>167</v>
      </c>
      <c r="E122" s="202" t="s">
        <v>3369</v>
      </c>
      <c r="F122" s="203" t="s">
        <v>3370</v>
      </c>
      <c r="G122" s="204" t="s">
        <v>780</v>
      </c>
      <c r="H122" s="205">
        <v>1</v>
      </c>
      <c r="I122" s="206"/>
      <c r="J122" s="207">
        <f>ROUND(I122*H122,2)</f>
        <v>0</v>
      </c>
      <c r="K122" s="203" t="s">
        <v>19</v>
      </c>
      <c r="L122" s="41"/>
      <c r="M122" s="208" t="s">
        <v>19</v>
      </c>
      <c r="N122" s="209" t="s">
        <v>45</v>
      </c>
      <c r="O122" s="81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3301</v>
      </c>
      <c r="AT122" s="212" t="s">
        <v>167</v>
      </c>
      <c r="AU122" s="212" t="s">
        <v>84</v>
      </c>
      <c r="AY122" s="14" t="s">
        <v>164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82</v>
      </c>
      <c r="BK122" s="213">
        <f>ROUND(I122*H122,2)</f>
        <v>0</v>
      </c>
      <c r="BL122" s="14" t="s">
        <v>3301</v>
      </c>
      <c r="BM122" s="212" t="s">
        <v>3371</v>
      </c>
    </row>
    <row r="123" s="2" customFormat="1" ht="16.5" customHeight="1">
      <c r="A123" s="35"/>
      <c r="B123" s="36"/>
      <c r="C123" s="201" t="s">
        <v>400</v>
      </c>
      <c r="D123" s="201" t="s">
        <v>167</v>
      </c>
      <c r="E123" s="202" t="s">
        <v>3372</v>
      </c>
      <c r="F123" s="203" t="s">
        <v>3373</v>
      </c>
      <c r="G123" s="204" t="s">
        <v>780</v>
      </c>
      <c r="H123" s="205">
        <v>1</v>
      </c>
      <c r="I123" s="206"/>
      <c r="J123" s="207">
        <f>ROUND(I123*H123,2)</f>
        <v>0</v>
      </c>
      <c r="K123" s="203" t="s">
        <v>19</v>
      </c>
      <c r="L123" s="41"/>
      <c r="M123" s="208" t="s">
        <v>19</v>
      </c>
      <c r="N123" s="209" t="s">
        <v>45</v>
      </c>
      <c r="O123" s="8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3301</v>
      </c>
      <c r="AT123" s="212" t="s">
        <v>167</v>
      </c>
      <c r="AU123" s="212" t="s">
        <v>84</v>
      </c>
      <c r="AY123" s="14" t="s">
        <v>164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82</v>
      </c>
      <c r="BK123" s="213">
        <f>ROUND(I123*H123,2)</f>
        <v>0</v>
      </c>
      <c r="BL123" s="14" t="s">
        <v>3301</v>
      </c>
      <c r="BM123" s="212" t="s">
        <v>3374</v>
      </c>
    </row>
    <row r="124" s="2" customFormat="1" ht="16.5" customHeight="1">
      <c r="A124" s="35"/>
      <c r="B124" s="36"/>
      <c r="C124" s="201" t="s">
        <v>405</v>
      </c>
      <c r="D124" s="201" t="s">
        <v>167</v>
      </c>
      <c r="E124" s="202" t="s">
        <v>3375</v>
      </c>
      <c r="F124" s="203" t="s">
        <v>3373</v>
      </c>
      <c r="G124" s="204" t="s">
        <v>780</v>
      </c>
      <c r="H124" s="205">
        <v>1</v>
      </c>
      <c r="I124" s="206"/>
      <c r="J124" s="207">
        <f>ROUND(I124*H124,2)</f>
        <v>0</v>
      </c>
      <c r="K124" s="203" t="s">
        <v>19</v>
      </c>
      <c r="L124" s="41"/>
      <c r="M124" s="208" t="s">
        <v>19</v>
      </c>
      <c r="N124" s="209" t="s">
        <v>45</v>
      </c>
      <c r="O124" s="81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3301</v>
      </c>
      <c r="AT124" s="212" t="s">
        <v>167</v>
      </c>
      <c r="AU124" s="212" t="s">
        <v>84</v>
      </c>
      <c r="AY124" s="14" t="s">
        <v>164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82</v>
      </c>
      <c r="BK124" s="213">
        <f>ROUND(I124*H124,2)</f>
        <v>0</v>
      </c>
      <c r="BL124" s="14" t="s">
        <v>3301</v>
      </c>
      <c r="BM124" s="212" t="s">
        <v>3376</v>
      </c>
    </row>
    <row r="125" s="2" customFormat="1" ht="16.5" customHeight="1">
      <c r="A125" s="35"/>
      <c r="B125" s="36"/>
      <c r="C125" s="201" t="s">
        <v>410</v>
      </c>
      <c r="D125" s="201" t="s">
        <v>167</v>
      </c>
      <c r="E125" s="202" t="s">
        <v>3377</v>
      </c>
      <c r="F125" s="203" t="s">
        <v>3378</v>
      </c>
      <c r="G125" s="204" t="s">
        <v>780</v>
      </c>
      <c r="H125" s="205">
        <v>1</v>
      </c>
      <c r="I125" s="206"/>
      <c r="J125" s="207">
        <f>ROUND(I125*H125,2)</f>
        <v>0</v>
      </c>
      <c r="K125" s="203" t="s">
        <v>19</v>
      </c>
      <c r="L125" s="41"/>
      <c r="M125" s="208" t="s">
        <v>19</v>
      </c>
      <c r="N125" s="209" t="s">
        <v>45</v>
      </c>
      <c r="O125" s="81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3301</v>
      </c>
      <c r="AT125" s="212" t="s">
        <v>167</v>
      </c>
      <c r="AU125" s="212" t="s">
        <v>84</v>
      </c>
      <c r="AY125" s="14" t="s">
        <v>164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82</v>
      </c>
      <c r="BK125" s="213">
        <f>ROUND(I125*H125,2)</f>
        <v>0</v>
      </c>
      <c r="BL125" s="14" t="s">
        <v>3301</v>
      </c>
      <c r="BM125" s="212" t="s">
        <v>3379</v>
      </c>
    </row>
    <row r="126" s="12" customFormat="1" ht="22.8" customHeight="1">
      <c r="A126" s="12"/>
      <c r="B126" s="185"/>
      <c r="C126" s="186"/>
      <c r="D126" s="187" t="s">
        <v>73</v>
      </c>
      <c r="E126" s="199" t="s">
        <v>3380</v>
      </c>
      <c r="F126" s="199" t="s">
        <v>3381</v>
      </c>
      <c r="G126" s="186"/>
      <c r="H126" s="186"/>
      <c r="I126" s="189"/>
      <c r="J126" s="200">
        <f>BK126</f>
        <v>0</v>
      </c>
      <c r="K126" s="186"/>
      <c r="L126" s="191"/>
      <c r="M126" s="192"/>
      <c r="N126" s="193"/>
      <c r="O126" s="193"/>
      <c r="P126" s="194">
        <f>SUM(P127:P129)</f>
        <v>0</v>
      </c>
      <c r="Q126" s="193"/>
      <c r="R126" s="194">
        <f>SUM(R127:R129)</f>
        <v>0</v>
      </c>
      <c r="S126" s="193"/>
      <c r="T126" s="195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6" t="s">
        <v>82</v>
      </c>
      <c r="AT126" s="197" t="s">
        <v>73</v>
      </c>
      <c r="AU126" s="197" t="s">
        <v>82</v>
      </c>
      <c r="AY126" s="196" t="s">
        <v>164</v>
      </c>
      <c r="BK126" s="198">
        <f>SUM(BK127:BK129)</f>
        <v>0</v>
      </c>
    </row>
    <row r="127" s="2" customFormat="1" ht="16.5" customHeight="1">
      <c r="A127" s="35"/>
      <c r="B127" s="36"/>
      <c r="C127" s="201" t="s">
        <v>415</v>
      </c>
      <c r="D127" s="201" t="s">
        <v>167</v>
      </c>
      <c r="E127" s="202" t="s">
        <v>3382</v>
      </c>
      <c r="F127" s="203" t="s">
        <v>3383</v>
      </c>
      <c r="G127" s="204" t="s">
        <v>780</v>
      </c>
      <c r="H127" s="205">
        <v>1</v>
      </c>
      <c r="I127" s="206"/>
      <c r="J127" s="207">
        <f>ROUND(I127*H127,2)</f>
        <v>0</v>
      </c>
      <c r="K127" s="203" t="s">
        <v>19</v>
      </c>
      <c r="L127" s="41"/>
      <c r="M127" s="208" t="s">
        <v>19</v>
      </c>
      <c r="N127" s="209" t="s">
        <v>45</v>
      </c>
      <c r="O127" s="81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3301</v>
      </c>
      <c r="AT127" s="212" t="s">
        <v>167</v>
      </c>
      <c r="AU127" s="212" t="s">
        <v>84</v>
      </c>
      <c r="AY127" s="14" t="s">
        <v>164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82</v>
      </c>
      <c r="BK127" s="213">
        <f>ROUND(I127*H127,2)</f>
        <v>0</v>
      </c>
      <c r="BL127" s="14" t="s">
        <v>3301</v>
      </c>
      <c r="BM127" s="212" t="s">
        <v>3384</v>
      </c>
    </row>
    <row r="128" s="2" customFormat="1" ht="21.75" customHeight="1">
      <c r="A128" s="35"/>
      <c r="B128" s="36"/>
      <c r="C128" s="201" t="s">
        <v>420</v>
      </c>
      <c r="D128" s="201" t="s">
        <v>167</v>
      </c>
      <c r="E128" s="202" t="s">
        <v>3385</v>
      </c>
      <c r="F128" s="203" t="s">
        <v>3386</v>
      </c>
      <c r="G128" s="204" t="s">
        <v>780</v>
      </c>
      <c r="H128" s="205">
        <v>1</v>
      </c>
      <c r="I128" s="206"/>
      <c r="J128" s="207">
        <f>ROUND(I128*H128,2)</f>
        <v>0</v>
      </c>
      <c r="K128" s="203" t="s">
        <v>19</v>
      </c>
      <c r="L128" s="41"/>
      <c r="M128" s="208" t="s">
        <v>19</v>
      </c>
      <c r="N128" s="209" t="s">
        <v>45</v>
      </c>
      <c r="O128" s="81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3301</v>
      </c>
      <c r="AT128" s="212" t="s">
        <v>167</v>
      </c>
      <c r="AU128" s="212" t="s">
        <v>84</v>
      </c>
      <c r="AY128" s="14" t="s">
        <v>164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82</v>
      </c>
      <c r="BK128" s="213">
        <f>ROUND(I128*H128,2)</f>
        <v>0</v>
      </c>
      <c r="BL128" s="14" t="s">
        <v>3301</v>
      </c>
      <c r="BM128" s="212" t="s">
        <v>3387</v>
      </c>
    </row>
    <row r="129" s="2" customFormat="1" ht="16.5" customHeight="1">
      <c r="A129" s="35"/>
      <c r="B129" s="36"/>
      <c r="C129" s="201" t="s">
        <v>425</v>
      </c>
      <c r="D129" s="201" t="s">
        <v>167</v>
      </c>
      <c r="E129" s="202" t="s">
        <v>3388</v>
      </c>
      <c r="F129" s="203" t="s">
        <v>3389</v>
      </c>
      <c r="G129" s="204" t="s">
        <v>780</v>
      </c>
      <c r="H129" s="205">
        <v>1</v>
      </c>
      <c r="I129" s="206"/>
      <c r="J129" s="207">
        <f>ROUND(I129*H129,2)</f>
        <v>0</v>
      </c>
      <c r="K129" s="203" t="s">
        <v>19</v>
      </c>
      <c r="L129" s="41"/>
      <c r="M129" s="208" t="s">
        <v>19</v>
      </c>
      <c r="N129" s="209" t="s">
        <v>45</v>
      </c>
      <c r="O129" s="81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3301</v>
      </c>
      <c r="AT129" s="212" t="s">
        <v>167</v>
      </c>
      <c r="AU129" s="212" t="s">
        <v>84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3301</v>
      </c>
      <c r="BM129" s="212" t="s">
        <v>3390</v>
      </c>
    </row>
    <row r="130" s="12" customFormat="1" ht="22.8" customHeight="1">
      <c r="A130" s="12"/>
      <c r="B130" s="185"/>
      <c r="C130" s="186"/>
      <c r="D130" s="187" t="s">
        <v>73</v>
      </c>
      <c r="E130" s="199" t="s">
        <v>3391</v>
      </c>
      <c r="F130" s="199" t="s">
        <v>3392</v>
      </c>
      <c r="G130" s="186"/>
      <c r="H130" s="186"/>
      <c r="I130" s="189"/>
      <c r="J130" s="200">
        <f>BK130</f>
        <v>0</v>
      </c>
      <c r="K130" s="186"/>
      <c r="L130" s="191"/>
      <c r="M130" s="192"/>
      <c r="N130" s="193"/>
      <c r="O130" s="193"/>
      <c r="P130" s="194">
        <f>SUM(P131:P135)</f>
        <v>0</v>
      </c>
      <c r="Q130" s="193"/>
      <c r="R130" s="194">
        <f>SUM(R131:R135)</f>
        <v>0</v>
      </c>
      <c r="S130" s="193"/>
      <c r="T130" s="195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6" t="s">
        <v>82</v>
      </c>
      <c r="AT130" s="197" t="s">
        <v>73</v>
      </c>
      <c r="AU130" s="197" t="s">
        <v>82</v>
      </c>
      <c r="AY130" s="196" t="s">
        <v>164</v>
      </c>
      <c r="BK130" s="198">
        <f>SUM(BK131:BK135)</f>
        <v>0</v>
      </c>
    </row>
    <row r="131" s="2" customFormat="1" ht="24.15" customHeight="1">
      <c r="A131" s="35"/>
      <c r="B131" s="36"/>
      <c r="C131" s="201" t="s">
        <v>430</v>
      </c>
      <c r="D131" s="201" t="s">
        <v>167</v>
      </c>
      <c r="E131" s="202" t="s">
        <v>3393</v>
      </c>
      <c r="F131" s="203" t="s">
        <v>3394</v>
      </c>
      <c r="G131" s="204" t="s">
        <v>780</v>
      </c>
      <c r="H131" s="205">
        <v>1</v>
      </c>
      <c r="I131" s="206"/>
      <c r="J131" s="207">
        <f>ROUND(I131*H131,2)</f>
        <v>0</v>
      </c>
      <c r="K131" s="203" t="s">
        <v>19</v>
      </c>
      <c r="L131" s="41"/>
      <c r="M131" s="208" t="s">
        <v>19</v>
      </c>
      <c r="N131" s="209" t="s">
        <v>45</v>
      </c>
      <c r="O131" s="81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3301</v>
      </c>
      <c r="AT131" s="212" t="s">
        <v>167</v>
      </c>
      <c r="AU131" s="212" t="s">
        <v>84</v>
      </c>
      <c r="AY131" s="14" t="s">
        <v>164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82</v>
      </c>
      <c r="BK131" s="213">
        <f>ROUND(I131*H131,2)</f>
        <v>0</v>
      </c>
      <c r="BL131" s="14" t="s">
        <v>3301</v>
      </c>
      <c r="BM131" s="212" t="s">
        <v>3395</v>
      </c>
    </row>
    <row r="132" s="2" customFormat="1" ht="16.5" customHeight="1">
      <c r="A132" s="35"/>
      <c r="B132" s="36"/>
      <c r="C132" s="201" t="s">
        <v>436</v>
      </c>
      <c r="D132" s="201" t="s">
        <v>167</v>
      </c>
      <c r="E132" s="202" t="s">
        <v>3396</v>
      </c>
      <c r="F132" s="203" t="s">
        <v>3397</v>
      </c>
      <c r="G132" s="204" t="s">
        <v>780</v>
      </c>
      <c r="H132" s="205">
        <v>1</v>
      </c>
      <c r="I132" s="206"/>
      <c r="J132" s="207">
        <f>ROUND(I132*H132,2)</f>
        <v>0</v>
      </c>
      <c r="K132" s="203" t="s">
        <v>19</v>
      </c>
      <c r="L132" s="41"/>
      <c r="M132" s="208" t="s">
        <v>19</v>
      </c>
      <c r="N132" s="209" t="s">
        <v>45</v>
      </c>
      <c r="O132" s="81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3301</v>
      </c>
      <c r="AT132" s="212" t="s">
        <v>167</v>
      </c>
      <c r="AU132" s="212" t="s">
        <v>84</v>
      </c>
      <c r="AY132" s="14" t="s">
        <v>164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82</v>
      </c>
      <c r="BK132" s="213">
        <f>ROUND(I132*H132,2)</f>
        <v>0</v>
      </c>
      <c r="BL132" s="14" t="s">
        <v>3301</v>
      </c>
      <c r="BM132" s="212" t="s">
        <v>3398</v>
      </c>
    </row>
    <row r="133" s="2" customFormat="1" ht="16.5" customHeight="1">
      <c r="A133" s="35"/>
      <c r="B133" s="36"/>
      <c r="C133" s="201" t="s">
        <v>443</v>
      </c>
      <c r="D133" s="201" t="s">
        <v>167</v>
      </c>
      <c r="E133" s="202" t="s">
        <v>3399</v>
      </c>
      <c r="F133" s="203" t="s">
        <v>3373</v>
      </c>
      <c r="G133" s="204" t="s">
        <v>780</v>
      </c>
      <c r="H133" s="205">
        <v>1</v>
      </c>
      <c r="I133" s="206"/>
      <c r="J133" s="207">
        <f>ROUND(I133*H133,2)</f>
        <v>0</v>
      </c>
      <c r="K133" s="203" t="s">
        <v>19</v>
      </c>
      <c r="L133" s="41"/>
      <c r="M133" s="208" t="s">
        <v>19</v>
      </c>
      <c r="N133" s="209" t="s">
        <v>45</v>
      </c>
      <c r="O133" s="81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3301</v>
      </c>
      <c r="AT133" s="212" t="s">
        <v>167</v>
      </c>
      <c r="AU133" s="212" t="s">
        <v>84</v>
      </c>
      <c r="AY133" s="14" t="s">
        <v>164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82</v>
      </c>
      <c r="BK133" s="213">
        <f>ROUND(I133*H133,2)</f>
        <v>0</v>
      </c>
      <c r="BL133" s="14" t="s">
        <v>3301</v>
      </c>
      <c r="BM133" s="212" t="s">
        <v>3400</v>
      </c>
    </row>
    <row r="134" s="2" customFormat="1" ht="16.5" customHeight="1">
      <c r="A134" s="35"/>
      <c r="B134" s="36"/>
      <c r="C134" s="201" t="s">
        <v>449</v>
      </c>
      <c r="D134" s="201" t="s">
        <v>167</v>
      </c>
      <c r="E134" s="202" t="s">
        <v>3401</v>
      </c>
      <c r="F134" s="203" t="s">
        <v>3373</v>
      </c>
      <c r="G134" s="204" t="s">
        <v>780</v>
      </c>
      <c r="H134" s="205">
        <v>1</v>
      </c>
      <c r="I134" s="206"/>
      <c r="J134" s="207">
        <f>ROUND(I134*H134,2)</f>
        <v>0</v>
      </c>
      <c r="K134" s="203" t="s">
        <v>19</v>
      </c>
      <c r="L134" s="41"/>
      <c r="M134" s="208" t="s">
        <v>19</v>
      </c>
      <c r="N134" s="209" t="s">
        <v>45</v>
      </c>
      <c r="O134" s="81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3301</v>
      </c>
      <c r="AT134" s="212" t="s">
        <v>167</v>
      </c>
      <c r="AU134" s="212" t="s">
        <v>84</v>
      </c>
      <c r="AY134" s="14" t="s">
        <v>164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82</v>
      </c>
      <c r="BK134" s="213">
        <f>ROUND(I134*H134,2)</f>
        <v>0</v>
      </c>
      <c r="BL134" s="14" t="s">
        <v>3301</v>
      </c>
      <c r="BM134" s="212" t="s">
        <v>3402</v>
      </c>
    </row>
    <row r="135" s="2" customFormat="1" ht="16.5" customHeight="1">
      <c r="A135" s="35"/>
      <c r="B135" s="36"/>
      <c r="C135" s="201" t="s">
        <v>458</v>
      </c>
      <c r="D135" s="201" t="s">
        <v>167</v>
      </c>
      <c r="E135" s="202" t="s">
        <v>3403</v>
      </c>
      <c r="F135" s="203" t="s">
        <v>3404</v>
      </c>
      <c r="G135" s="204" t="s">
        <v>780</v>
      </c>
      <c r="H135" s="205">
        <v>1</v>
      </c>
      <c r="I135" s="206"/>
      <c r="J135" s="207">
        <f>ROUND(I135*H135,2)</f>
        <v>0</v>
      </c>
      <c r="K135" s="203" t="s">
        <v>19</v>
      </c>
      <c r="L135" s="41"/>
      <c r="M135" s="208" t="s">
        <v>19</v>
      </c>
      <c r="N135" s="209" t="s">
        <v>45</v>
      </c>
      <c r="O135" s="8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3301</v>
      </c>
      <c r="AT135" s="212" t="s">
        <v>167</v>
      </c>
      <c r="AU135" s="212" t="s">
        <v>84</v>
      </c>
      <c r="AY135" s="14" t="s">
        <v>164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82</v>
      </c>
      <c r="BK135" s="213">
        <f>ROUND(I135*H135,2)</f>
        <v>0</v>
      </c>
      <c r="BL135" s="14" t="s">
        <v>3301</v>
      </c>
      <c r="BM135" s="212" t="s">
        <v>3405</v>
      </c>
    </row>
    <row r="136" s="12" customFormat="1" ht="22.8" customHeight="1">
      <c r="A136" s="12"/>
      <c r="B136" s="185"/>
      <c r="C136" s="186"/>
      <c r="D136" s="187" t="s">
        <v>73</v>
      </c>
      <c r="E136" s="199" t="s">
        <v>3406</v>
      </c>
      <c r="F136" s="199" t="s">
        <v>3407</v>
      </c>
      <c r="G136" s="186"/>
      <c r="H136" s="186"/>
      <c r="I136" s="189"/>
      <c r="J136" s="200">
        <f>BK136</f>
        <v>0</v>
      </c>
      <c r="K136" s="186"/>
      <c r="L136" s="191"/>
      <c r="M136" s="192"/>
      <c r="N136" s="193"/>
      <c r="O136" s="193"/>
      <c r="P136" s="194">
        <f>SUM(P137:P142)</f>
        <v>0</v>
      </c>
      <c r="Q136" s="193"/>
      <c r="R136" s="194">
        <f>SUM(R137:R142)</f>
        <v>0</v>
      </c>
      <c r="S136" s="193"/>
      <c r="T136" s="195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6" t="s">
        <v>82</v>
      </c>
      <c r="AT136" s="197" t="s">
        <v>73</v>
      </c>
      <c r="AU136" s="197" t="s">
        <v>82</v>
      </c>
      <c r="AY136" s="196" t="s">
        <v>164</v>
      </c>
      <c r="BK136" s="198">
        <f>SUM(BK137:BK142)</f>
        <v>0</v>
      </c>
    </row>
    <row r="137" s="2" customFormat="1" ht="24.15" customHeight="1">
      <c r="A137" s="35"/>
      <c r="B137" s="36"/>
      <c r="C137" s="201" t="s">
        <v>463</v>
      </c>
      <c r="D137" s="201" t="s">
        <v>167</v>
      </c>
      <c r="E137" s="202" t="s">
        <v>3408</v>
      </c>
      <c r="F137" s="203" t="s">
        <v>3409</v>
      </c>
      <c r="G137" s="204" t="s">
        <v>780</v>
      </c>
      <c r="H137" s="205">
        <v>1</v>
      </c>
      <c r="I137" s="206"/>
      <c r="J137" s="207">
        <f>ROUND(I137*H137,2)</f>
        <v>0</v>
      </c>
      <c r="K137" s="203" t="s">
        <v>19</v>
      </c>
      <c r="L137" s="41"/>
      <c r="M137" s="208" t="s">
        <v>19</v>
      </c>
      <c r="N137" s="209" t="s">
        <v>45</v>
      </c>
      <c r="O137" s="81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3301</v>
      </c>
      <c r="AT137" s="212" t="s">
        <v>167</v>
      </c>
      <c r="AU137" s="212" t="s">
        <v>84</v>
      </c>
      <c r="AY137" s="14" t="s">
        <v>164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82</v>
      </c>
      <c r="BK137" s="213">
        <f>ROUND(I137*H137,2)</f>
        <v>0</v>
      </c>
      <c r="BL137" s="14" t="s">
        <v>3301</v>
      </c>
      <c r="BM137" s="212" t="s">
        <v>3410</v>
      </c>
    </row>
    <row r="138" s="2" customFormat="1" ht="16.5" customHeight="1">
      <c r="A138" s="35"/>
      <c r="B138" s="36"/>
      <c r="C138" s="201" t="s">
        <v>467</v>
      </c>
      <c r="D138" s="201" t="s">
        <v>167</v>
      </c>
      <c r="E138" s="202" t="s">
        <v>3411</v>
      </c>
      <c r="F138" s="203" t="s">
        <v>3397</v>
      </c>
      <c r="G138" s="204" t="s">
        <v>780</v>
      </c>
      <c r="H138" s="205">
        <v>1</v>
      </c>
      <c r="I138" s="206"/>
      <c r="J138" s="207">
        <f>ROUND(I138*H138,2)</f>
        <v>0</v>
      </c>
      <c r="K138" s="203" t="s">
        <v>19</v>
      </c>
      <c r="L138" s="41"/>
      <c r="M138" s="208" t="s">
        <v>19</v>
      </c>
      <c r="N138" s="209" t="s">
        <v>45</v>
      </c>
      <c r="O138" s="81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2" t="s">
        <v>3301</v>
      </c>
      <c r="AT138" s="212" t="s">
        <v>167</v>
      </c>
      <c r="AU138" s="212" t="s">
        <v>84</v>
      </c>
      <c r="AY138" s="14" t="s">
        <v>164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4" t="s">
        <v>82</v>
      </c>
      <c r="BK138" s="213">
        <f>ROUND(I138*H138,2)</f>
        <v>0</v>
      </c>
      <c r="BL138" s="14" t="s">
        <v>3301</v>
      </c>
      <c r="BM138" s="212" t="s">
        <v>3412</v>
      </c>
    </row>
    <row r="139" s="2" customFormat="1" ht="16.5" customHeight="1">
      <c r="A139" s="35"/>
      <c r="B139" s="36"/>
      <c r="C139" s="201" t="s">
        <v>472</v>
      </c>
      <c r="D139" s="201" t="s">
        <v>167</v>
      </c>
      <c r="E139" s="202" t="s">
        <v>3413</v>
      </c>
      <c r="F139" s="203" t="s">
        <v>3414</v>
      </c>
      <c r="G139" s="204" t="s">
        <v>780</v>
      </c>
      <c r="H139" s="205">
        <v>1</v>
      </c>
      <c r="I139" s="206"/>
      <c r="J139" s="207">
        <f>ROUND(I139*H139,2)</f>
        <v>0</v>
      </c>
      <c r="K139" s="203" t="s">
        <v>19</v>
      </c>
      <c r="L139" s="41"/>
      <c r="M139" s="208" t="s">
        <v>19</v>
      </c>
      <c r="N139" s="209" t="s">
        <v>45</v>
      </c>
      <c r="O139" s="81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2" t="s">
        <v>3301</v>
      </c>
      <c r="AT139" s="212" t="s">
        <v>167</v>
      </c>
      <c r="AU139" s="212" t="s">
        <v>84</v>
      </c>
      <c r="AY139" s="14" t="s">
        <v>164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4" t="s">
        <v>82</v>
      </c>
      <c r="BK139" s="213">
        <f>ROUND(I139*H139,2)</f>
        <v>0</v>
      </c>
      <c r="BL139" s="14" t="s">
        <v>3301</v>
      </c>
      <c r="BM139" s="212" t="s">
        <v>3415</v>
      </c>
    </row>
    <row r="140" s="2" customFormat="1" ht="16.5" customHeight="1">
      <c r="A140" s="35"/>
      <c r="B140" s="36"/>
      <c r="C140" s="201" t="s">
        <v>475</v>
      </c>
      <c r="D140" s="201" t="s">
        <v>167</v>
      </c>
      <c r="E140" s="202" t="s">
        <v>3416</v>
      </c>
      <c r="F140" s="203" t="s">
        <v>3414</v>
      </c>
      <c r="G140" s="204" t="s">
        <v>780</v>
      </c>
      <c r="H140" s="205">
        <v>1</v>
      </c>
      <c r="I140" s="206"/>
      <c r="J140" s="207">
        <f>ROUND(I140*H140,2)</f>
        <v>0</v>
      </c>
      <c r="K140" s="203" t="s">
        <v>19</v>
      </c>
      <c r="L140" s="41"/>
      <c r="M140" s="208" t="s">
        <v>19</v>
      </c>
      <c r="N140" s="209" t="s">
        <v>45</v>
      </c>
      <c r="O140" s="81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3301</v>
      </c>
      <c r="AT140" s="212" t="s">
        <v>167</v>
      </c>
      <c r="AU140" s="212" t="s">
        <v>84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3301</v>
      </c>
      <c r="BM140" s="212" t="s">
        <v>3417</v>
      </c>
    </row>
    <row r="141" s="2" customFormat="1" ht="16.5" customHeight="1">
      <c r="A141" s="35"/>
      <c r="B141" s="36"/>
      <c r="C141" s="201" t="s">
        <v>480</v>
      </c>
      <c r="D141" s="201" t="s">
        <v>167</v>
      </c>
      <c r="E141" s="202" t="s">
        <v>3418</v>
      </c>
      <c r="F141" s="203" t="s">
        <v>3419</v>
      </c>
      <c r="G141" s="204" t="s">
        <v>780</v>
      </c>
      <c r="H141" s="205">
        <v>1</v>
      </c>
      <c r="I141" s="206"/>
      <c r="J141" s="207">
        <f>ROUND(I141*H141,2)</f>
        <v>0</v>
      </c>
      <c r="K141" s="203" t="s">
        <v>19</v>
      </c>
      <c r="L141" s="41"/>
      <c r="M141" s="208" t="s">
        <v>19</v>
      </c>
      <c r="N141" s="209" t="s">
        <v>45</v>
      </c>
      <c r="O141" s="81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2" t="s">
        <v>3301</v>
      </c>
      <c r="AT141" s="212" t="s">
        <v>167</v>
      </c>
      <c r="AU141" s="212" t="s">
        <v>84</v>
      </c>
      <c r="AY141" s="14" t="s">
        <v>164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4" t="s">
        <v>82</v>
      </c>
      <c r="BK141" s="213">
        <f>ROUND(I141*H141,2)</f>
        <v>0</v>
      </c>
      <c r="BL141" s="14" t="s">
        <v>3301</v>
      </c>
      <c r="BM141" s="212" t="s">
        <v>3420</v>
      </c>
    </row>
    <row r="142" s="2" customFormat="1" ht="16.5" customHeight="1">
      <c r="A142" s="35"/>
      <c r="B142" s="36"/>
      <c r="C142" s="201" t="s">
        <v>484</v>
      </c>
      <c r="D142" s="201" t="s">
        <v>167</v>
      </c>
      <c r="E142" s="202" t="s">
        <v>3421</v>
      </c>
      <c r="F142" s="203" t="s">
        <v>3422</v>
      </c>
      <c r="G142" s="204" t="s">
        <v>780</v>
      </c>
      <c r="H142" s="205">
        <v>1</v>
      </c>
      <c r="I142" s="206"/>
      <c r="J142" s="207">
        <f>ROUND(I142*H142,2)</f>
        <v>0</v>
      </c>
      <c r="K142" s="203" t="s">
        <v>19</v>
      </c>
      <c r="L142" s="41"/>
      <c r="M142" s="208" t="s">
        <v>19</v>
      </c>
      <c r="N142" s="209" t="s">
        <v>45</v>
      </c>
      <c r="O142" s="81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3301</v>
      </c>
      <c r="AT142" s="212" t="s">
        <v>167</v>
      </c>
      <c r="AU142" s="212" t="s">
        <v>84</v>
      </c>
      <c r="AY142" s="14" t="s">
        <v>164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4" t="s">
        <v>82</v>
      </c>
      <c r="BK142" s="213">
        <f>ROUND(I142*H142,2)</f>
        <v>0</v>
      </c>
      <c r="BL142" s="14" t="s">
        <v>3301</v>
      </c>
      <c r="BM142" s="212" t="s">
        <v>3423</v>
      </c>
    </row>
    <row r="143" s="12" customFormat="1" ht="22.8" customHeight="1">
      <c r="A143" s="12"/>
      <c r="B143" s="185"/>
      <c r="C143" s="186"/>
      <c r="D143" s="187" t="s">
        <v>73</v>
      </c>
      <c r="E143" s="199" t="s">
        <v>3424</v>
      </c>
      <c r="F143" s="199" t="s">
        <v>3425</v>
      </c>
      <c r="G143" s="186"/>
      <c r="H143" s="186"/>
      <c r="I143" s="189"/>
      <c r="J143" s="200">
        <f>BK143</f>
        <v>0</v>
      </c>
      <c r="K143" s="186"/>
      <c r="L143" s="191"/>
      <c r="M143" s="192"/>
      <c r="N143" s="193"/>
      <c r="O143" s="193"/>
      <c r="P143" s="194">
        <f>SUM(P144:P149)</f>
        <v>0</v>
      </c>
      <c r="Q143" s="193"/>
      <c r="R143" s="194">
        <f>SUM(R144:R149)</f>
        <v>0</v>
      </c>
      <c r="S143" s="193"/>
      <c r="T143" s="195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6" t="s">
        <v>82</v>
      </c>
      <c r="AT143" s="197" t="s">
        <v>73</v>
      </c>
      <c r="AU143" s="197" t="s">
        <v>82</v>
      </c>
      <c r="AY143" s="196" t="s">
        <v>164</v>
      </c>
      <c r="BK143" s="198">
        <f>SUM(BK144:BK149)</f>
        <v>0</v>
      </c>
    </row>
    <row r="144" s="2" customFormat="1" ht="16.5" customHeight="1">
      <c r="A144" s="35"/>
      <c r="B144" s="36"/>
      <c r="C144" s="201" t="s">
        <v>489</v>
      </c>
      <c r="D144" s="201" t="s">
        <v>167</v>
      </c>
      <c r="E144" s="202" t="s">
        <v>3426</v>
      </c>
      <c r="F144" s="203" t="s">
        <v>3427</v>
      </c>
      <c r="G144" s="204" t="s">
        <v>780</v>
      </c>
      <c r="H144" s="205">
        <v>1</v>
      </c>
      <c r="I144" s="206"/>
      <c r="J144" s="207">
        <f>ROUND(I144*H144,2)</f>
        <v>0</v>
      </c>
      <c r="K144" s="203" t="s">
        <v>19</v>
      </c>
      <c r="L144" s="41"/>
      <c r="M144" s="208" t="s">
        <v>19</v>
      </c>
      <c r="N144" s="209" t="s">
        <v>45</v>
      </c>
      <c r="O144" s="81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3301</v>
      </c>
      <c r="AT144" s="212" t="s">
        <v>167</v>
      </c>
      <c r="AU144" s="212" t="s">
        <v>84</v>
      </c>
      <c r="AY144" s="14" t="s">
        <v>164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4" t="s">
        <v>82</v>
      </c>
      <c r="BK144" s="213">
        <f>ROUND(I144*H144,2)</f>
        <v>0</v>
      </c>
      <c r="BL144" s="14" t="s">
        <v>3301</v>
      </c>
      <c r="BM144" s="212" t="s">
        <v>3428</v>
      </c>
    </row>
    <row r="145" s="2" customFormat="1" ht="16.5" customHeight="1">
      <c r="A145" s="35"/>
      <c r="B145" s="36"/>
      <c r="C145" s="201" t="s">
        <v>491</v>
      </c>
      <c r="D145" s="201" t="s">
        <v>167</v>
      </c>
      <c r="E145" s="202" t="s">
        <v>3429</v>
      </c>
      <c r="F145" s="203" t="s">
        <v>3430</v>
      </c>
      <c r="G145" s="204" t="s">
        <v>780</v>
      </c>
      <c r="H145" s="205">
        <v>1</v>
      </c>
      <c r="I145" s="206"/>
      <c r="J145" s="207">
        <f>ROUND(I145*H145,2)</f>
        <v>0</v>
      </c>
      <c r="K145" s="203" t="s">
        <v>19</v>
      </c>
      <c r="L145" s="41"/>
      <c r="M145" s="208" t="s">
        <v>19</v>
      </c>
      <c r="N145" s="209" t="s">
        <v>45</v>
      </c>
      <c r="O145" s="81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3301</v>
      </c>
      <c r="AT145" s="212" t="s">
        <v>167</v>
      </c>
      <c r="AU145" s="212" t="s">
        <v>84</v>
      </c>
      <c r="AY145" s="14" t="s">
        <v>164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82</v>
      </c>
      <c r="BK145" s="213">
        <f>ROUND(I145*H145,2)</f>
        <v>0</v>
      </c>
      <c r="BL145" s="14" t="s">
        <v>3301</v>
      </c>
      <c r="BM145" s="212" t="s">
        <v>3431</v>
      </c>
    </row>
    <row r="146" s="2" customFormat="1" ht="16.5" customHeight="1">
      <c r="A146" s="35"/>
      <c r="B146" s="36"/>
      <c r="C146" s="201" t="s">
        <v>496</v>
      </c>
      <c r="D146" s="201" t="s">
        <v>167</v>
      </c>
      <c r="E146" s="202" t="s">
        <v>3432</v>
      </c>
      <c r="F146" s="203" t="s">
        <v>3433</v>
      </c>
      <c r="G146" s="204" t="s">
        <v>780</v>
      </c>
      <c r="H146" s="205">
        <v>1</v>
      </c>
      <c r="I146" s="206"/>
      <c r="J146" s="207">
        <f>ROUND(I146*H146,2)</f>
        <v>0</v>
      </c>
      <c r="K146" s="203" t="s">
        <v>19</v>
      </c>
      <c r="L146" s="41"/>
      <c r="M146" s="208" t="s">
        <v>19</v>
      </c>
      <c r="N146" s="209" t="s">
        <v>45</v>
      </c>
      <c r="O146" s="81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3301</v>
      </c>
      <c r="AT146" s="212" t="s">
        <v>167</v>
      </c>
      <c r="AU146" s="212" t="s">
        <v>84</v>
      </c>
      <c r="AY146" s="14" t="s">
        <v>164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82</v>
      </c>
      <c r="BK146" s="213">
        <f>ROUND(I146*H146,2)</f>
        <v>0</v>
      </c>
      <c r="BL146" s="14" t="s">
        <v>3301</v>
      </c>
      <c r="BM146" s="212" t="s">
        <v>3434</v>
      </c>
    </row>
    <row r="147" s="2" customFormat="1" ht="16.5" customHeight="1">
      <c r="A147" s="35"/>
      <c r="B147" s="36"/>
      <c r="C147" s="201" t="s">
        <v>503</v>
      </c>
      <c r="D147" s="201" t="s">
        <v>167</v>
      </c>
      <c r="E147" s="202" t="s">
        <v>3435</v>
      </c>
      <c r="F147" s="203" t="s">
        <v>3433</v>
      </c>
      <c r="G147" s="204" t="s">
        <v>780</v>
      </c>
      <c r="H147" s="205">
        <v>1</v>
      </c>
      <c r="I147" s="206"/>
      <c r="J147" s="207">
        <f>ROUND(I147*H147,2)</f>
        <v>0</v>
      </c>
      <c r="K147" s="203" t="s">
        <v>19</v>
      </c>
      <c r="L147" s="41"/>
      <c r="M147" s="208" t="s">
        <v>19</v>
      </c>
      <c r="N147" s="209" t="s">
        <v>45</v>
      </c>
      <c r="O147" s="8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3301</v>
      </c>
      <c r="AT147" s="212" t="s">
        <v>167</v>
      </c>
      <c r="AU147" s="212" t="s">
        <v>84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3301</v>
      </c>
      <c r="BM147" s="212" t="s">
        <v>3436</v>
      </c>
    </row>
    <row r="148" s="2" customFormat="1" ht="24.15" customHeight="1">
      <c r="A148" s="35"/>
      <c r="B148" s="36"/>
      <c r="C148" s="201" t="s">
        <v>508</v>
      </c>
      <c r="D148" s="201" t="s">
        <v>167</v>
      </c>
      <c r="E148" s="202" t="s">
        <v>3437</v>
      </c>
      <c r="F148" s="203" t="s">
        <v>3438</v>
      </c>
      <c r="G148" s="204" t="s">
        <v>780</v>
      </c>
      <c r="H148" s="205">
        <v>1</v>
      </c>
      <c r="I148" s="206"/>
      <c r="J148" s="207">
        <f>ROUND(I148*H148,2)</f>
        <v>0</v>
      </c>
      <c r="K148" s="203" t="s">
        <v>19</v>
      </c>
      <c r="L148" s="41"/>
      <c r="M148" s="208" t="s">
        <v>19</v>
      </c>
      <c r="N148" s="209" t="s">
        <v>45</v>
      </c>
      <c r="O148" s="81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2" t="s">
        <v>3301</v>
      </c>
      <c r="AT148" s="212" t="s">
        <v>167</v>
      </c>
      <c r="AU148" s="212" t="s">
        <v>84</v>
      </c>
      <c r="AY148" s="14" t="s">
        <v>164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82</v>
      </c>
      <c r="BK148" s="213">
        <f>ROUND(I148*H148,2)</f>
        <v>0</v>
      </c>
      <c r="BL148" s="14" t="s">
        <v>3301</v>
      </c>
      <c r="BM148" s="212" t="s">
        <v>3439</v>
      </c>
    </row>
    <row r="149" s="2" customFormat="1" ht="16.5" customHeight="1">
      <c r="A149" s="35"/>
      <c r="B149" s="36"/>
      <c r="C149" s="201" t="s">
        <v>512</v>
      </c>
      <c r="D149" s="201" t="s">
        <v>167</v>
      </c>
      <c r="E149" s="202" t="s">
        <v>3440</v>
      </c>
      <c r="F149" s="203" t="s">
        <v>3397</v>
      </c>
      <c r="G149" s="204" t="s">
        <v>780</v>
      </c>
      <c r="H149" s="205">
        <v>1</v>
      </c>
      <c r="I149" s="206"/>
      <c r="J149" s="207">
        <f>ROUND(I149*H149,2)</f>
        <v>0</v>
      </c>
      <c r="K149" s="203" t="s">
        <v>19</v>
      </c>
      <c r="L149" s="41"/>
      <c r="M149" s="208" t="s">
        <v>19</v>
      </c>
      <c r="N149" s="209" t="s">
        <v>45</v>
      </c>
      <c r="O149" s="81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3301</v>
      </c>
      <c r="AT149" s="212" t="s">
        <v>167</v>
      </c>
      <c r="AU149" s="212" t="s">
        <v>84</v>
      </c>
      <c r="AY149" s="14" t="s">
        <v>164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82</v>
      </c>
      <c r="BK149" s="213">
        <f>ROUND(I149*H149,2)</f>
        <v>0</v>
      </c>
      <c r="BL149" s="14" t="s">
        <v>3301</v>
      </c>
      <c r="BM149" s="212" t="s">
        <v>3441</v>
      </c>
    </row>
    <row r="150" s="12" customFormat="1" ht="22.8" customHeight="1">
      <c r="A150" s="12"/>
      <c r="B150" s="185"/>
      <c r="C150" s="186"/>
      <c r="D150" s="187" t="s">
        <v>73</v>
      </c>
      <c r="E150" s="199" t="s">
        <v>3442</v>
      </c>
      <c r="F150" s="199" t="s">
        <v>3443</v>
      </c>
      <c r="G150" s="186"/>
      <c r="H150" s="186"/>
      <c r="I150" s="189"/>
      <c r="J150" s="200">
        <f>BK150</f>
        <v>0</v>
      </c>
      <c r="K150" s="186"/>
      <c r="L150" s="191"/>
      <c r="M150" s="192"/>
      <c r="N150" s="193"/>
      <c r="O150" s="193"/>
      <c r="P150" s="194">
        <f>SUM(P151:P162)</f>
        <v>0</v>
      </c>
      <c r="Q150" s="193"/>
      <c r="R150" s="194">
        <f>SUM(R151:R162)</f>
        <v>0</v>
      </c>
      <c r="S150" s="193"/>
      <c r="T150" s="195">
        <f>SUM(T151:T162)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6" t="s">
        <v>82</v>
      </c>
      <c r="AT150" s="197" t="s">
        <v>73</v>
      </c>
      <c r="AU150" s="197" t="s">
        <v>82</v>
      </c>
      <c r="AY150" s="196" t="s">
        <v>164</v>
      </c>
      <c r="BK150" s="198">
        <f>SUM(BK151:BK162)</f>
        <v>0</v>
      </c>
    </row>
    <row r="151" s="2" customFormat="1" ht="16.5" customHeight="1">
      <c r="A151" s="35"/>
      <c r="B151" s="36"/>
      <c r="C151" s="201" t="s">
        <v>691</v>
      </c>
      <c r="D151" s="201" t="s">
        <v>167</v>
      </c>
      <c r="E151" s="202" t="s">
        <v>3444</v>
      </c>
      <c r="F151" s="203" t="s">
        <v>3445</v>
      </c>
      <c r="G151" s="204" t="s">
        <v>780</v>
      </c>
      <c r="H151" s="205">
        <v>1</v>
      </c>
      <c r="I151" s="206"/>
      <c r="J151" s="207">
        <f>ROUND(I151*H151,2)</f>
        <v>0</v>
      </c>
      <c r="K151" s="203" t="s">
        <v>19</v>
      </c>
      <c r="L151" s="41"/>
      <c r="M151" s="208" t="s">
        <v>19</v>
      </c>
      <c r="N151" s="209" t="s">
        <v>45</v>
      </c>
      <c r="O151" s="81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2" t="s">
        <v>3301</v>
      </c>
      <c r="AT151" s="212" t="s">
        <v>167</v>
      </c>
      <c r="AU151" s="212" t="s">
        <v>84</v>
      </c>
      <c r="AY151" s="14" t="s">
        <v>164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4" t="s">
        <v>82</v>
      </c>
      <c r="BK151" s="213">
        <f>ROUND(I151*H151,2)</f>
        <v>0</v>
      </c>
      <c r="BL151" s="14" t="s">
        <v>3301</v>
      </c>
      <c r="BM151" s="212" t="s">
        <v>3446</v>
      </c>
    </row>
    <row r="152" s="2" customFormat="1" ht="16.5" customHeight="1">
      <c r="A152" s="35"/>
      <c r="B152" s="36"/>
      <c r="C152" s="201" t="s">
        <v>696</v>
      </c>
      <c r="D152" s="201" t="s">
        <v>167</v>
      </c>
      <c r="E152" s="202" t="s">
        <v>3447</v>
      </c>
      <c r="F152" s="203" t="s">
        <v>3448</v>
      </c>
      <c r="G152" s="204" t="s">
        <v>780</v>
      </c>
      <c r="H152" s="205">
        <v>1</v>
      </c>
      <c r="I152" s="206"/>
      <c r="J152" s="207">
        <f>ROUND(I152*H152,2)</f>
        <v>0</v>
      </c>
      <c r="K152" s="203" t="s">
        <v>19</v>
      </c>
      <c r="L152" s="41"/>
      <c r="M152" s="208" t="s">
        <v>19</v>
      </c>
      <c r="N152" s="209" t="s">
        <v>45</v>
      </c>
      <c r="O152" s="81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2" t="s">
        <v>3301</v>
      </c>
      <c r="AT152" s="212" t="s">
        <v>167</v>
      </c>
      <c r="AU152" s="212" t="s">
        <v>84</v>
      </c>
      <c r="AY152" s="14" t="s">
        <v>164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4" t="s">
        <v>82</v>
      </c>
      <c r="BK152" s="213">
        <f>ROUND(I152*H152,2)</f>
        <v>0</v>
      </c>
      <c r="BL152" s="14" t="s">
        <v>3301</v>
      </c>
      <c r="BM152" s="212" t="s">
        <v>3449</v>
      </c>
    </row>
    <row r="153" s="2" customFormat="1" ht="16.5" customHeight="1">
      <c r="A153" s="35"/>
      <c r="B153" s="36"/>
      <c r="C153" s="201" t="s">
        <v>701</v>
      </c>
      <c r="D153" s="201" t="s">
        <v>167</v>
      </c>
      <c r="E153" s="202" t="s">
        <v>3450</v>
      </c>
      <c r="F153" s="203" t="s">
        <v>3451</v>
      </c>
      <c r="G153" s="204" t="s">
        <v>780</v>
      </c>
      <c r="H153" s="205">
        <v>1</v>
      </c>
      <c r="I153" s="206"/>
      <c r="J153" s="207">
        <f>ROUND(I153*H153,2)</f>
        <v>0</v>
      </c>
      <c r="K153" s="203" t="s">
        <v>19</v>
      </c>
      <c r="L153" s="41"/>
      <c r="M153" s="208" t="s">
        <v>19</v>
      </c>
      <c r="N153" s="209" t="s">
        <v>45</v>
      </c>
      <c r="O153" s="81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2" t="s">
        <v>3301</v>
      </c>
      <c r="AT153" s="212" t="s">
        <v>167</v>
      </c>
      <c r="AU153" s="212" t="s">
        <v>84</v>
      </c>
      <c r="AY153" s="14" t="s">
        <v>164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4" t="s">
        <v>82</v>
      </c>
      <c r="BK153" s="213">
        <f>ROUND(I153*H153,2)</f>
        <v>0</v>
      </c>
      <c r="BL153" s="14" t="s">
        <v>3301</v>
      </c>
      <c r="BM153" s="212" t="s">
        <v>3452</v>
      </c>
    </row>
    <row r="154" s="2" customFormat="1" ht="16.5" customHeight="1">
      <c r="A154" s="35"/>
      <c r="B154" s="36"/>
      <c r="C154" s="201" t="s">
        <v>705</v>
      </c>
      <c r="D154" s="201" t="s">
        <v>167</v>
      </c>
      <c r="E154" s="202" t="s">
        <v>3453</v>
      </c>
      <c r="F154" s="203" t="s">
        <v>3448</v>
      </c>
      <c r="G154" s="204" t="s">
        <v>780</v>
      </c>
      <c r="H154" s="205">
        <v>1</v>
      </c>
      <c r="I154" s="206"/>
      <c r="J154" s="207">
        <f>ROUND(I154*H154,2)</f>
        <v>0</v>
      </c>
      <c r="K154" s="203" t="s">
        <v>19</v>
      </c>
      <c r="L154" s="41"/>
      <c r="M154" s="208" t="s">
        <v>19</v>
      </c>
      <c r="N154" s="209" t="s">
        <v>45</v>
      </c>
      <c r="O154" s="81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2" t="s">
        <v>3301</v>
      </c>
      <c r="AT154" s="212" t="s">
        <v>167</v>
      </c>
      <c r="AU154" s="212" t="s">
        <v>84</v>
      </c>
      <c r="AY154" s="14" t="s">
        <v>164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4" t="s">
        <v>82</v>
      </c>
      <c r="BK154" s="213">
        <f>ROUND(I154*H154,2)</f>
        <v>0</v>
      </c>
      <c r="BL154" s="14" t="s">
        <v>3301</v>
      </c>
      <c r="BM154" s="212" t="s">
        <v>3454</v>
      </c>
    </row>
    <row r="155" s="2" customFormat="1" ht="16.5" customHeight="1">
      <c r="A155" s="35"/>
      <c r="B155" s="36"/>
      <c r="C155" s="201" t="s">
        <v>710</v>
      </c>
      <c r="D155" s="201" t="s">
        <v>167</v>
      </c>
      <c r="E155" s="202" t="s">
        <v>3455</v>
      </c>
      <c r="F155" s="203" t="s">
        <v>3456</v>
      </c>
      <c r="G155" s="204" t="s">
        <v>780</v>
      </c>
      <c r="H155" s="205">
        <v>1</v>
      </c>
      <c r="I155" s="206"/>
      <c r="J155" s="207">
        <f>ROUND(I155*H155,2)</f>
        <v>0</v>
      </c>
      <c r="K155" s="203" t="s">
        <v>19</v>
      </c>
      <c r="L155" s="41"/>
      <c r="M155" s="208" t="s">
        <v>19</v>
      </c>
      <c r="N155" s="209" t="s">
        <v>45</v>
      </c>
      <c r="O155" s="81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2" t="s">
        <v>3301</v>
      </c>
      <c r="AT155" s="212" t="s">
        <v>167</v>
      </c>
      <c r="AU155" s="212" t="s">
        <v>84</v>
      </c>
      <c r="AY155" s="14" t="s">
        <v>164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4" t="s">
        <v>82</v>
      </c>
      <c r="BK155" s="213">
        <f>ROUND(I155*H155,2)</f>
        <v>0</v>
      </c>
      <c r="BL155" s="14" t="s">
        <v>3301</v>
      </c>
      <c r="BM155" s="212" t="s">
        <v>3457</v>
      </c>
    </row>
    <row r="156" s="2" customFormat="1" ht="16.5" customHeight="1">
      <c r="A156" s="35"/>
      <c r="B156" s="36"/>
      <c r="C156" s="201" t="s">
        <v>715</v>
      </c>
      <c r="D156" s="201" t="s">
        <v>167</v>
      </c>
      <c r="E156" s="202" t="s">
        <v>3458</v>
      </c>
      <c r="F156" s="203" t="s">
        <v>3459</v>
      </c>
      <c r="G156" s="204" t="s">
        <v>780</v>
      </c>
      <c r="H156" s="205">
        <v>1</v>
      </c>
      <c r="I156" s="206"/>
      <c r="J156" s="207">
        <f>ROUND(I156*H156,2)</f>
        <v>0</v>
      </c>
      <c r="K156" s="203" t="s">
        <v>19</v>
      </c>
      <c r="L156" s="41"/>
      <c r="M156" s="208" t="s">
        <v>19</v>
      </c>
      <c r="N156" s="209" t="s">
        <v>45</v>
      </c>
      <c r="O156" s="81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2" t="s">
        <v>3301</v>
      </c>
      <c r="AT156" s="212" t="s">
        <v>167</v>
      </c>
      <c r="AU156" s="212" t="s">
        <v>84</v>
      </c>
      <c r="AY156" s="14" t="s">
        <v>164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4" t="s">
        <v>82</v>
      </c>
      <c r="BK156" s="213">
        <f>ROUND(I156*H156,2)</f>
        <v>0</v>
      </c>
      <c r="BL156" s="14" t="s">
        <v>3301</v>
      </c>
      <c r="BM156" s="212" t="s">
        <v>3460</v>
      </c>
    </row>
    <row r="157" s="2" customFormat="1" ht="16.5" customHeight="1">
      <c r="A157" s="35"/>
      <c r="B157" s="36"/>
      <c r="C157" s="201" t="s">
        <v>720</v>
      </c>
      <c r="D157" s="201" t="s">
        <v>167</v>
      </c>
      <c r="E157" s="202" t="s">
        <v>3461</v>
      </c>
      <c r="F157" s="203" t="s">
        <v>3462</v>
      </c>
      <c r="G157" s="204" t="s">
        <v>780</v>
      </c>
      <c r="H157" s="205">
        <v>1</v>
      </c>
      <c r="I157" s="206"/>
      <c r="J157" s="207">
        <f>ROUND(I157*H157,2)</f>
        <v>0</v>
      </c>
      <c r="K157" s="203" t="s">
        <v>19</v>
      </c>
      <c r="L157" s="41"/>
      <c r="M157" s="208" t="s">
        <v>19</v>
      </c>
      <c r="N157" s="209" t="s">
        <v>45</v>
      </c>
      <c r="O157" s="81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2" t="s">
        <v>3301</v>
      </c>
      <c r="AT157" s="212" t="s">
        <v>167</v>
      </c>
      <c r="AU157" s="212" t="s">
        <v>84</v>
      </c>
      <c r="AY157" s="14" t="s">
        <v>164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4" t="s">
        <v>82</v>
      </c>
      <c r="BK157" s="213">
        <f>ROUND(I157*H157,2)</f>
        <v>0</v>
      </c>
      <c r="BL157" s="14" t="s">
        <v>3301</v>
      </c>
      <c r="BM157" s="212" t="s">
        <v>3463</v>
      </c>
    </row>
    <row r="158" s="2" customFormat="1" ht="16.5" customHeight="1">
      <c r="A158" s="35"/>
      <c r="B158" s="36"/>
      <c r="C158" s="201" t="s">
        <v>725</v>
      </c>
      <c r="D158" s="201" t="s">
        <v>167</v>
      </c>
      <c r="E158" s="202" t="s">
        <v>3464</v>
      </c>
      <c r="F158" s="203" t="s">
        <v>3465</v>
      </c>
      <c r="G158" s="204" t="s">
        <v>780</v>
      </c>
      <c r="H158" s="205">
        <v>1</v>
      </c>
      <c r="I158" s="206"/>
      <c r="J158" s="207">
        <f>ROUND(I158*H158,2)</f>
        <v>0</v>
      </c>
      <c r="K158" s="203" t="s">
        <v>19</v>
      </c>
      <c r="L158" s="41"/>
      <c r="M158" s="208" t="s">
        <v>19</v>
      </c>
      <c r="N158" s="209" t="s">
        <v>45</v>
      </c>
      <c r="O158" s="81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3301</v>
      </c>
      <c r="AT158" s="212" t="s">
        <v>167</v>
      </c>
      <c r="AU158" s="212" t="s">
        <v>84</v>
      </c>
      <c r="AY158" s="14" t="s">
        <v>164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4" t="s">
        <v>82</v>
      </c>
      <c r="BK158" s="213">
        <f>ROUND(I158*H158,2)</f>
        <v>0</v>
      </c>
      <c r="BL158" s="14" t="s">
        <v>3301</v>
      </c>
      <c r="BM158" s="212" t="s">
        <v>3466</v>
      </c>
    </row>
    <row r="159" s="2" customFormat="1" ht="16.5" customHeight="1">
      <c r="A159" s="35"/>
      <c r="B159" s="36"/>
      <c r="C159" s="201" t="s">
        <v>730</v>
      </c>
      <c r="D159" s="201" t="s">
        <v>167</v>
      </c>
      <c r="E159" s="202" t="s">
        <v>3467</v>
      </c>
      <c r="F159" s="203" t="s">
        <v>3468</v>
      </c>
      <c r="G159" s="204" t="s">
        <v>780</v>
      </c>
      <c r="H159" s="205">
        <v>1</v>
      </c>
      <c r="I159" s="206"/>
      <c r="J159" s="207">
        <f>ROUND(I159*H159,2)</f>
        <v>0</v>
      </c>
      <c r="K159" s="203" t="s">
        <v>19</v>
      </c>
      <c r="L159" s="41"/>
      <c r="M159" s="208" t="s">
        <v>19</v>
      </c>
      <c r="N159" s="209" t="s">
        <v>45</v>
      </c>
      <c r="O159" s="81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3301</v>
      </c>
      <c r="AT159" s="212" t="s">
        <v>167</v>
      </c>
      <c r="AU159" s="212" t="s">
        <v>84</v>
      </c>
      <c r="AY159" s="14" t="s">
        <v>164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4" t="s">
        <v>82</v>
      </c>
      <c r="BK159" s="213">
        <f>ROUND(I159*H159,2)</f>
        <v>0</v>
      </c>
      <c r="BL159" s="14" t="s">
        <v>3301</v>
      </c>
      <c r="BM159" s="212" t="s">
        <v>3469</v>
      </c>
    </row>
    <row r="160" s="2" customFormat="1" ht="16.5" customHeight="1">
      <c r="A160" s="35"/>
      <c r="B160" s="36"/>
      <c r="C160" s="201" t="s">
        <v>735</v>
      </c>
      <c r="D160" s="201" t="s">
        <v>167</v>
      </c>
      <c r="E160" s="202" t="s">
        <v>3470</v>
      </c>
      <c r="F160" s="203" t="s">
        <v>3471</v>
      </c>
      <c r="G160" s="204" t="s">
        <v>780</v>
      </c>
      <c r="H160" s="205">
        <v>1</v>
      </c>
      <c r="I160" s="206"/>
      <c r="J160" s="207">
        <f>ROUND(I160*H160,2)</f>
        <v>0</v>
      </c>
      <c r="K160" s="203" t="s">
        <v>19</v>
      </c>
      <c r="L160" s="41"/>
      <c r="M160" s="208" t="s">
        <v>19</v>
      </c>
      <c r="N160" s="209" t="s">
        <v>45</v>
      </c>
      <c r="O160" s="81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2" t="s">
        <v>3301</v>
      </c>
      <c r="AT160" s="212" t="s">
        <v>167</v>
      </c>
      <c r="AU160" s="212" t="s">
        <v>84</v>
      </c>
      <c r="AY160" s="14" t="s">
        <v>164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4" t="s">
        <v>82</v>
      </c>
      <c r="BK160" s="213">
        <f>ROUND(I160*H160,2)</f>
        <v>0</v>
      </c>
      <c r="BL160" s="14" t="s">
        <v>3301</v>
      </c>
      <c r="BM160" s="212" t="s">
        <v>3472</v>
      </c>
    </row>
    <row r="161" s="2" customFormat="1" ht="16.5" customHeight="1">
      <c r="A161" s="35"/>
      <c r="B161" s="36"/>
      <c r="C161" s="201" t="s">
        <v>742</v>
      </c>
      <c r="D161" s="201" t="s">
        <v>167</v>
      </c>
      <c r="E161" s="202" t="s">
        <v>3473</v>
      </c>
      <c r="F161" s="203" t="s">
        <v>3474</v>
      </c>
      <c r="G161" s="204" t="s">
        <v>780</v>
      </c>
      <c r="H161" s="205">
        <v>1</v>
      </c>
      <c r="I161" s="206"/>
      <c r="J161" s="207">
        <f>ROUND(I161*H161,2)</f>
        <v>0</v>
      </c>
      <c r="K161" s="203" t="s">
        <v>19</v>
      </c>
      <c r="L161" s="41"/>
      <c r="M161" s="208" t="s">
        <v>19</v>
      </c>
      <c r="N161" s="209" t="s">
        <v>45</v>
      </c>
      <c r="O161" s="81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2" t="s">
        <v>3301</v>
      </c>
      <c r="AT161" s="212" t="s">
        <v>167</v>
      </c>
      <c r="AU161" s="212" t="s">
        <v>84</v>
      </c>
      <c r="AY161" s="14" t="s">
        <v>164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4" t="s">
        <v>82</v>
      </c>
      <c r="BK161" s="213">
        <f>ROUND(I161*H161,2)</f>
        <v>0</v>
      </c>
      <c r="BL161" s="14" t="s">
        <v>3301</v>
      </c>
      <c r="BM161" s="212" t="s">
        <v>3475</v>
      </c>
    </row>
    <row r="162" s="2" customFormat="1" ht="16.5" customHeight="1">
      <c r="A162" s="35"/>
      <c r="B162" s="36"/>
      <c r="C162" s="201" t="s">
        <v>748</v>
      </c>
      <c r="D162" s="201" t="s">
        <v>167</v>
      </c>
      <c r="E162" s="202" t="s">
        <v>3476</v>
      </c>
      <c r="F162" s="203" t="s">
        <v>3350</v>
      </c>
      <c r="G162" s="204" t="s">
        <v>780</v>
      </c>
      <c r="H162" s="205">
        <v>1</v>
      </c>
      <c r="I162" s="206"/>
      <c r="J162" s="207">
        <f>ROUND(I162*H162,2)</f>
        <v>0</v>
      </c>
      <c r="K162" s="203" t="s">
        <v>19</v>
      </c>
      <c r="L162" s="41"/>
      <c r="M162" s="208" t="s">
        <v>19</v>
      </c>
      <c r="N162" s="209" t="s">
        <v>45</v>
      </c>
      <c r="O162" s="81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2" t="s">
        <v>3301</v>
      </c>
      <c r="AT162" s="212" t="s">
        <v>167</v>
      </c>
      <c r="AU162" s="212" t="s">
        <v>84</v>
      </c>
      <c r="AY162" s="14" t="s">
        <v>164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4" t="s">
        <v>82</v>
      </c>
      <c r="BK162" s="213">
        <f>ROUND(I162*H162,2)</f>
        <v>0</v>
      </c>
      <c r="BL162" s="14" t="s">
        <v>3301</v>
      </c>
      <c r="BM162" s="212" t="s">
        <v>3477</v>
      </c>
    </row>
    <row r="163" s="12" customFormat="1" ht="22.8" customHeight="1">
      <c r="A163" s="12"/>
      <c r="B163" s="185"/>
      <c r="C163" s="186"/>
      <c r="D163" s="187" t="s">
        <v>73</v>
      </c>
      <c r="E163" s="199" t="s">
        <v>3478</v>
      </c>
      <c r="F163" s="199" t="s">
        <v>3479</v>
      </c>
      <c r="G163" s="186"/>
      <c r="H163" s="186"/>
      <c r="I163" s="189"/>
      <c r="J163" s="200">
        <f>BK163</f>
        <v>0</v>
      </c>
      <c r="K163" s="186"/>
      <c r="L163" s="191"/>
      <c r="M163" s="192"/>
      <c r="N163" s="193"/>
      <c r="O163" s="193"/>
      <c r="P163" s="194">
        <f>SUM(P164:P174)</f>
        <v>0</v>
      </c>
      <c r="Q163" s="193"/>
      <c r="R163" s="194">
        <f>SUM(R164:R174)</f>
        <v>0</v>
      </c>
      <c r="S163" s="193"/>
      <c r="T163" s="195">
        <f>SUM(T164:T174)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6" t="s">
        <v>82</v>
      </c>
      <c r="AT163" s="197" t="s">
        <v>73</v>
      </c>
      <c r="AU163" s="197" t="s">
        <v>82</v>
      </c>
      <c r="AY163" s="196" t="s">
        <v>164</v>
      </c>
      <c r="BK163" s="198">
        <f>SUM(BK164:BK174)</f>
        <v>0</v>
      </c>
    </row>
    <row r="164" s="2" customFormat="1" ht="21.75" customHeight="1">
      <c r="A164" s="35"/>
      <c r="B164" s="36"/>
      <c r="C164" s="201" t="s">
        <v>752</v>
      </c>
      <c r="D164" s="201" t="s">
        <v>167</v>
      </c>
      <c r="E164" s="202" t="s">
        <v>3480</v>
      </c>
      <c r="F164" s="203" t="s">
        <v>3481</v>
      </c>
      <c r="G164" s="204" t="s">
        <v>780</v>
      </c>
      <c r="H164" s="205">
        <v>1</v>
      </c>
      <c r="I164" s="206"/>
      <c r="J164" s="207">
        <f>ROUND(I164*H164,2)</f>
        <v>0</v>
      </c>
      <c r="K164" s="203" t="s">
        <v>19</v>
      </c>
      <c r="L164" s="41"/>
      <c r="M164" s="208" t="s">
        <v>19</v>
      </c>
      <c r="N164" s="209" t="s">
        <v>45</v>
      </c>
      <c r="O164" s="81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2" t="s">
        <v>3301</v>
      </c>
      <c r="AT164" s="212" t="s">
        <v>167</v>
      </c>
      <c r="AU164" s="212" t="s">
        <v>84</v>
      </c>
      <c r="AY164" s="14" t="s">
        <v>164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4" t="s">
        <v>82</v>
      </c>
      <c r="BK164" s="213">
        <f>ROUND(I164*H164,2)</f>
        <v>0</v>
      </c>
      <c r="BL164" s="14" t="s">
        <v>3301</v>
      </c>
      <c r="BM164" s="212" t="s">
        <v>3482</v>
      </c>
    </row>
    <row r="165" s="2" customFormat="1" ht="16.5" customHeight="1">
      <c r="A165" s="35"/>
      <c r="B165" s="36"/>
      <c r="C165" s="201" t="s">
        <v>675</v>
      </c>
      <c r="D165" s="201" t="s">
        <v>167</v>
      </c>
      <c r="E165" s="202" t="s">
        <v>3483</v>
      </c>
      <c r="F165" s="203" t="s">
        <v>3484</v>
      </c>
      <c r="G165" s="204" t="s">
        <v>780</v>
      </c>
      <c r="H165" s="205">
        <v>1</v>
      </c>
      <c r="I165" s="206"/>
      <c r="J165" s="207">
        <f>ROUND(I165*H165,2)</f>
        <v>0</v>
      </c>
      <c r="K165" s="203" t="s">
        <v>19</v>
      </c>
      <c r="L165" s="41"/>
      <c r="M165" s="208" t="s">
        <v>19</v>
      </c>
      <c r="N165" s="209" t="s">
        <v>45</v>
      </c>
      <c r="O165" s="81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2" t="s">
        <v>3301</v>
      </c>
      <c r="AT165" s="212" t="s">
        <v>167</v>
      </c>
      <c r="AU165" s="212" t="s">
        <v>84</v>
      </c>
      <c r="AY165" s="14" t="s">
        <v>164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4" t="s">
        <v>82</v>
      </c>
      <c r="BK165" s="213">
        <f>ROUND(I165*H165,2)</f>
        <v>0</v>
      </c>
      <c r="BL165" s="14" t="s">
        <v>3301</v>
      </c>
      <c r="BM165" s="212" t="s">
        <v>3485</v>
      </c>
    </row>
    <row r="166" s="2" customFormat="1" ht="16.5" customHeight="1">
      <c r="A166" s="35"/>
      <c r="B166" s="36"/>
      <c r="C166" s="201" t="s">
        <v>1290</v>
      </c>
      <c r="D166" s="201" t="s">
        <v>167</v>
      </c>
      <c r="E166" s="202" t="s">
        <v>3486</v>
      </c>
      <c r="F166" s="203" t="s">
        <v>3487</v>
      </c>
      <c r="G166" s="204" t="s">
        <v>780</v>
      </c>
      <c r="H166" s="205">
        <v>1</v>
      </c>
      <c r="I166" s="206"/>
      <c r="J166" s="207">
        <f>ROUND(I166*H166,2)</f>
        <v>0</v>
      </c>
      <c r="K166" s="203" t="s">
        <v>19</v>
      </c>
      <c r="L166" s="41"/>
      <c r="M166" s="208" t="s">
        <v>19</v>
      </c>
      <c r="N166" s="209" t="s">
        <v>45</v>
      </c>
      <c r="O166" s="81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2" t="s">
        <v>3301</v>
      </c>
      <c r="AT166" s="212" t="s">
        <v>167</v>
      </c>
      <c r="AU166" s="212" t="s">
        <v>84</v>
      </c>
      <c r="AY166" s="14" t="s">
        <v>164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4" t="s">
        <v>82</v>
      </c>
      <c r="BK166" s="213">
        <f>ROUND(I166*H166,2)</f>
        <v>0</v>
      </c>
      <c r="BL166" s="14" t="s">
        <v>3301</v>
      </c>
      <c r="BM166" s="212" t="s">
        <v>3488</v>
      </c>
    </row>
    <row r="167" s="2" customFormat="1" ht="24.15" customHeight="1">
      <c r="A167" s="35"/>
      <c r="B167" s="36"/>
      <c r="C167" s="201" t="s">
        <v>1295</v>
      </c>
      <c r="D167" s="201" t="s">
        <v>167</v>
      </c>
      <c r="E167" s="202" t="s">
        <v>3489</v>
      </c>
      <c r="F167" s="203" t="s">
        <v>3490</v>
      </c>
      <c r="G167" s="204" t="s">
        <v>780</v>
      </c>
      <c r="H167" s="205">
        <v>1</v>
      </c>
      <c r="I167" s="206"/>
      <c r="J167" s="207">
        <f>ROUND(I167*H167,2)</f>
        <v>0</v>
      </c>
      <c r="K167" s="203" t="s">
        <v>19</v>
      </c>
      <c r="L167" s="41"/>
      <c r="M167" s="208" t="s">
        <v>19</v>
      </c>
      <c r="N167" s="209" t="s">
        <v>45</v>
      </c>
      <c r="O167" s="81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2" t="s">
        <v>3301</v>
      </c>
      <c r="AT167" s="212" t="s">
        <v>167</v>
      </c>
      <c r="AU167" s="212" t="s">
        <v>84</v>
      </c>
      <c r="AY167" s="14" t="s">
        <v>164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4" t="s">
        <v>82</v>
      </c>
      <c r="BK167" s="213">
        <f>ROUND(I167*H167,2)</f>
        <v>0</v>
      </c>
      <c r="BL167" s="14" t="s">
        <v>3301</v>
      </c>
      <c r="BM167" s="212" t="s">
        <v>3491</v>
      </c>
    </row>
    <row r="168" s="2" customFormat="1" ht="16.5" customHeight="1">
      <c r="A168" s="35"/>
      <c r="B168" s="36"/>
      <c r="C168" s="201" t="s">
        <v>963</v>
      </c>
      <c r="D168" s="201" t="s">
        <v>167</v>
      </c>
      <c r="E168" s="202" t="s">
        <v>3492</v>
      </c>
      <c r="F168" s="203" t="s">
        <v>3397</v>
      </c>
      <c r="G168" s="204" t="s">
        <v>780</v>
      </c>
      <c r="H168" s="205">
        <v>1</v>
      </c>
      <c r="I168" s="206"/>
      <c r="J168" s="207">
        <f>ROUND(I168*H168,2)</f>
        <v>0</v>
      </c>
      <c r="K168" s="203" t="s">
        <v>19</v>
      </c>
      <c r="L168" s="41"/>
      <c r="M168" s="208" t="s">
        <v>19</v>
      </c>
      <c r="N168" s="209" t="s">
        <v>45</v>
      </c>
      <c r="O168" s="81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2" t="s">
        <v>3301</v>
      </c>
      <c r="AT168" s="212" t="s">
        <v>167</v>
      </c>
      <c r="AU168" s="212" t="s">
        <v>84</v>
      </c>
      <c r="AY168" s="14" t="s">
        <v>164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4" t="s">
        <v>82</v>
      </c>
      <c r="BK168" s="213">
        <f>ROUND(I168*H168,2)</f>
        <v>0</v>
      </c>
      <c r="BL168" s="14" t="s">
        <v>3301</v>
      </c>
      <c r="BM168" s="212" t="s">
        <v>3493</v>
      </c>
    </row>
    <row r="169" s="2" customFormat="1" ht="16.5" customHeight="1">
      <c r="A169" s="35"/>
      <c r="B169" s="36"/>
      <c r="C169" s="201" t="s">
        <v>1092</v>
      </c>
      <c r="D169" s="201" t="s">
        <v>167</v>
      </c>
      <c r="E169" s="202" t="s">
        <v>3494</v>
      </c>
      <c r="F169" s="203" t="s">
        <v>3495</v>
      </c>
      <c r="G169" s="204" t="s">
        <v>780</v>
      </c>
      <c r="H169" s="205">
        <v>1</v>
      </c>
      <c r="I169" s="206"/>
      <c r="J169" s="207">
        <f>ROUND(I169*H169,2)</f>
        <v>0</v>
      </c>
      <c r="K169" s="203" t="s">
        <v>19</v>
      </c>
      <c r="L169" s="41"/>
      <c r="M169" s="208" t="s">
        <v>19</v>
      </c>
      <c r="N169" s="209" t="s">
        <v>45</v>
      </c>
      <c r="O169" s="81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2" t="s">
        <v>3301</v>
      </c>
      <c r="AT169" s="212" t="s">
        <v>167</v>
      </c>
      <c r="AU169" s="212" t="s">
        <v>84</v>
      </c>
      <c r="AY169" s="14" t="s">
        <v>164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4" t="s">
        <v>82</v>
      </c>
      <c r="BK169" s="213">
        <f>ROUND(I169*H169,2)</f>
        <v>0</v>
      </c>
      <c r="BL169" s="14" t="s">
        <v>3301</v>
      </c>
      <c r="BM169" s="212" t="s">
        <v>3496</v>
      </c>
    </row>
    <row r="170" s="2" customFormat="1" ht="16.5" customHeight="1">
      <c r="A170" s="35"/>
      <c r="B170" s="36"/>
      <c r="C170" s="201" t="s">
        <v>1307</v>
      </c>
      <c r="D170" s="201" t="s">
        <v>167</v>
      </c>
      <c r="E170" s="202" t="s">
        <v>3497</v>
      </c>
      <c r="F170" s="203" t="s">
        <v>3498</v>
      </c>
      <c r="G170" s="204" t="s">
        <v>780</v>
      </c>
      <c r="H170" s="205">
        <v>1</v>
      </c>
      <c r="I170" s="206"/>
      <c r="J170" s="207">
        <f>ROUND(I170*H170,2)</f>
        <v>0</v>
      </c>
      <c r="K170" s="203" t="s">
        <v>19</v>
      </c>
      <c r="L170" s="41"/>
      <c r="M170" s="208" t="s">
        <v>19</v>
      </c>
      <c r="N170" s="209" t="s">
        <v>45</v>
      </c>
      <c r="O170" s="81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3301</v>
      </c>
      <c r="AT170" s="212" t="s">
        <v>167</v>
      </c>
      <c r="AU170" s="212" t="s">
        <v>84</v>
      </c>
      <c r="AY170" s="14" t="s">
        <v>164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4" t="s">
        <v>82</v>
      </c>
      <c r="BK170" s="213">
        <f>ROUND(I170*H170,2)</f>
        <v>0</v>
      </c>
      <c r="BL170" s="14" t="s">
        <v>3301</v>
      </c>
      <c r="BM170" s="212" t="s">
        <v>3499</v>
      </c>
    </row>
    <row r="171" s="2" customFormat="1" ht="16.5" customHeight="1">
      <c r="A171" s="35"/>
      <c r="B171" s="36"/>
      <c r="C171" s="201" t="s">
        <v>1777</v>
      </c>
      <c r="D171" s="201" t="s">
        <v>167</v>
      </c>
      <c r="E171" s="202" t="s">
        <v>3500</v>
      </c>
      <c r="F171" s="203" t="s">
        <v>3501</v>
      </c>
      <c r="G171" s="204" t="s">
        <v>780</v>
      </c>
      <c r="H171" s="205">
        <v>1</v>
      </c>
      <c r="I171" s="206"/>
      <c r="J171" s="207">
        <f>ROUND(I171*H171,2)</f>
        <v>0</v>
      </c>
      <c r="K171" s="203" t="s">
        <v>19</v>
      </c>
      <c r="L171" s="41"/>
      <c r="M171" s="208" t="s">
        <v>19</v>
      </c>
      <c r="N171" s="209" t="s">
        <v>45</v>
      </c>
      <c r="O171" s="81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2" t="s">
        <v>3301</v>
      </c>
      <c r="AT171" s="212" t="s">
        <v>167</v>
      </c>
      <c r="AU171" s="212" t="s">
        <v>84</v>
      </c>
      <c r="AY171" s="14" t="s">
        <v>164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4" t="s">
        <v>82</v>
      </c>
      <c r="BK171" s="213">
        <f>ROUND(I171*H171,2)</f>
        <v>0</v>
      </c>
      <c r="BL171" s="14" t="s">
        <v>3301</v>
      </c>
      <c r="BM171" s="212" t="s">
        <v>3502</v>
      </c>
    </row>
    <row r="172" s="2" customFormat="1" ht="24.15" customHeight="1">
      <c r="A172" s="35"/>
      <c r="B172" s="36"/>
      <c r="C172" s="201" t="s">
        <v>1781</v>
      </c>
      <c r="D172" s="201" t="s">
        <v>167</v>
      </c>
      <c r="E172" s="202" t="s">
        <v>3503</v>
      </c>
      <c r="F172" s="203" t="s">
        <v>3504</v>
      </c>
      <c r="G172" s="204" t="s">
        <v>780</v>
      </c>
      <c r="H172" s="205">
        <v>1</v>
      </c>
      <c r="I172" s="206"/>
      <c r="J172" s="207">
        <f>ROUND(I172*H172,2)</f>
        <v>0</v>
      </c>
      <c r="K172" s="203" t="s">
        <v>19</v>
      </c>
      <c r="L172" s="41"/>
      <c r="M172" s="208" t="s">
        <v>19</v>
      </c>
      <c r="N172" s="209" t="s">
        <v>45</v>
      </c>
      <c r="O172" s="81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2" t="s">
        <v>3301</v>
      </c>
      <c r="AT172" s="212" t="s">
        <v>167</v>
      </c>
      <c r="AU172" s="212" t="s">
        <v>84</v>
      </c>
      <c r="AY172" s="14" t="s">
        <v>164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4" t="s">
        <v>82</v>
      </c>
      <c r="BK172" s="213">
        <f>ROUND(I172*H172,2)</f>
        <v>0</v>
      </c>
      <c r="BL172" s="14" t="s">
        <v>3301</v>
      </c>
      <c r="BM172" s="212" t="s">
        <v>3505</v>
      </c>
    </row>
    <row r="173" s="2" customFormat="1" ht="16.5" customHeight="1">
      <c r="A173" s="35"/>
      <c r="B173" s="36"/>
      <c r="C173" s="201" t="s">
        <v>1785</v>
      </c>
      <c r="D173" s="201" t="s">
        <v>167</v>
      </c>
      <c r="E173" s="202" t="s">
        <v>3506</v>
      </c>
      <c r="F173" s="203" t="s">
        <v>3507</v>
      </c>
      <c r="G173" s="204" t="s">
        <v>780</v>
      </c>
      <c r="H173" s="205">
        <v>1</v>
      </c>
      <c r="I173" s="206"/>
      <c r="J173" s="207">
        <f>ROUND(I173*H173,2)</f>
        <v>0</v>
      </c>
      <c r="K173" s="203" t="s">
        <v>19</v>
      </c>
      <c r="L173" s="41"/>
      <c r="M173" s="208" t="s">
        <v>19</v>
      </c>
      <c r="N173" s="209" t="s">
        <v>45</v>
      </c>
      <c r="O173" s="81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2" t="s">
        <v>3301</v>
      </c>
      <c r="AT173" s="212" t="s">
        <v>167</v>
      </c>
      <c r="AU173" s="212" t="s">
        <v>84</v>
      </c>
      <c r="AY173" s="14" t="s">
        <v>164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4" t="s">
        <v>82</v>
      </c>
      <c r="BK173" s="213">
        <f>ROUND(I173*H173,2)</f>
        <v>0</v>
      </c>
      <c r="BL173" s="14" t="s">
        <v>3301</v>
      </c>
      <c r="BM173" s="212" t="s">
        <v>3508</v>
      </c>
    </row>
    <row r="174" s="2" customFormat="1" ht="16.5" customHeight="1">
      <c r="A174" s="35"/>
      <c r="B174" s="36"/>
      <c r="C174" s="201" t="s">
        <v>1789</v>
      </c>
      <c r="D174" s="201" t="s">
        <v>167</v>
      </c>
      <c r="E174" s="202" t="s">
        <v>3509</v>
      </c>
      <c r="F174" s="203" t="s">
        <v>3510</v>
      </c>
      <c r="G174" s="204" t="s">
        <v>780</v>
      </c>
      <c r="H174" s="205">
        <v>1</v>
      </c>
      <c r="I174" s="206"/>
      <c r="J174" s="207">
        <f>ROUND(I174*H174,2)</f>
        <v>0</v>
      </c>
      <c r="K174" s="203" t="s">
        <v>19</v>
      </c>
      <c r="L174" s="41"/>
      <c r="M174" s="208" t="s">
        <v>19</v>
      </c>
      <c r="N174" s="209" t="s">
        <v>45</v>
      </c>
      <c r="O174" s="81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2" t="s">
        <v>3301</v>
      </c>
      <c r="AT174" s="212" t="s">
        <v>167</v>
      </c>
      <c r="AU174" s="212" t="s">
        <v>84</v>
      </c>
      <c r="AY174" s="14" t="s">
        <v>164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4" t="s">
        <v>82</v>
      </c>
      <c r="BK174" s="213">
        <f>ROUND(I174*H174,2)</f>
        <v>0</v>
      </c>
      <c r="BL174" s="14" t="s">
        <v>3301</v>
      </c>
      <c r="BM174" s="212" t="s">
        <v>3511</v>
      </c>
    </row>
    <row r="175" s="12" customFormat="1" ht="22.8" customHeight="1">
      <c r="A175" s="12"/>
      <c r="B175" s="185"/>
      <c r="C175" s="186"/>
      <c r="D175" s="187" t="s">
        <v>73</v>
      </c>
      <c r="E175" s="199" t="s">
        <v>3512</v>
      </c>
      <c r="F175" s="199" t="s">
        <v>3513</v>
      </c>
      <c r="G175" s="186"/>
      <c r="H175" s="186"/>
      <c r="I175" s="189"/>
      <c r="J175" s="200">
        <f>BK175</f>
        <v>0</v>
      </c>
      <c r="K175" s="186"/>
      <c r="L175" s="191"/>
      <c r="M175" s="192"/>
      <c r="N175" s="193"/>
      <c r="O175" s="193"/>
      <c r="P175" s="194">
        <f>SUM(P176:P178)</f>
        <v>0</v>
      </c>
      <c r="Q175" s="193"/>
      <c r="R175" s="194">
        <f>SUM(R176:R178)</f>
        <v>0</v>
      </c>
      <c r="S175" s="193"/>
      <c r="T175" s="195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6" t="s">
        <v>82</v>
      </c>
      <c r="AT175" s="197" t="s">
        <v>73</v>
      </c>
      <c r="AU175" s="197" t="s">
        <v>82</v>
      </c>
      <c r="AY175" s="196" t="s">
        <v>164</v>
      </c>
      <c r="BK175" s="198">
        <f>SUM(BK176:BK178)</f>
        <v>0</v>
      </c>
    </row>
    <row r="176" s="2" customFormat="1" ht="16.5" customHeight="1">
      <c r="A176" s="35"/>
      <c r="B176" s="36"/>
      <c r="C176" s="201" t="s">
        <v>1793</v>
      </c>
      <c r="D176" s="201" t="s">
        <v>167</v>
      </c>
      <c r="E176" s="202" t="s">
        <v>3514</v>
      </c>
      <c r="F176" s="203" t="s">
        <v>3515</v>
      </c>
      <c r="G176" s="204" t="s">
        <v>780</v>
      </c>
      <c r="H176" s="205">
        <v>1</v>
      </c>
      <c r="I176" s="206"/>
      <c r="J176" s="207">
        <f>ROUND(I176*H176,2)</f>
        <v>0</v>
      </c>
      <c r="K176" s="203" t="s">
        <v>19</v>
      </c>
      <c r="L176" s="41"/>
      <c r="M176" s="208" t="s">
        <v>19</v>
      </c>
      <c r="N176" s="209" t="s">
        <v>45</v>
      </c>
      <c r="O176" s="81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2" t="s">
        <v>3301</v>
      </c>
      <c r="AT176" s="212" t="s">
        <v>167</v>
      </c>
      <c r="AU176" s="212" t="s">
        <v>84</v>
      </c>
      <c r="AY176" s="14" t="s">
        <v>164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4" t="s">
        <v>82</v>
      </c>
      <c r="BK176" s="213">
        <f>ROUND(I176*H176,2)</f>
        <v>0</v>
      </c>
      <c r="BL176" s="14" t="s">
        <v>3301</v>
      </c>
      <c r="BM176" s="212" t="s">
        <v>3516</v>
      </c>
    </row>
    <row r="177" s="2" customFormat="1" ht="16.5" customHeight="1">
      <c r="A177" s="35"/>
      <c r="B177" s="36"/>
      <c r="C177" s="201" t="s">
        <v>1797</v>
      </c>
      <c r="D177" s="201" t="s">
        <v>167</v>
      </c>
      <c r="E177" s="202" t="s">
        <v>3517</v>
      </c>
      <c r="F177" s="203" t="s">
        <v>3518</v>
      </c>
      <c r="G177" s="204" t="s">
        <v>780</v>
      </c>
      <c r="H177" s="205">
        <v>1</v>
      </c>
      <c r="I177" s="206"/>
      <c r="J177" s="207">
        <f>ROUND(I177*H177,2)</f>
        <v>0</v>
      </c>
      <c r="K177" s="203" t="s">
        <v>19</v>
      </c>
      <c r="L177" s="41"/>
      <c r="M177" s="208" t="s">
        <v>19</v>
      </c>
      <c r="N177" s="209" t="s">
        <v>45</v>
      </c>
      <c r="O177" s="81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2" t="s">
        <v>3301</v>
      </c>
      <c r="AT177" s="212" t="s">
        <v>167</v>
      </c>
      <c r="AU177" s="212" t="s">
        <v>84</v>
      </c>
      <c r="AY177" s="14" t="s">
        <v>164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4" t="s">
        <v>82</v>
      </c>
      <c r="BK177" s="213">
        <f>ROUND(I177*H177,2)</f>
        <v>0</v>
      </c>
      <c r="BL177" s="14" t="s">
        <v>3301</v>
      </c>
      <c r="BM177" s="212" t="s">
        <v>3519</v>
      </c>
    </row>
    <row r="178" s="2" customFormat="1" ht="16.5" customHeight="1">
      <c r="A178" s="35"/>
      <c r="B178" s="36"/>
      <c r="C178" s="201" t="s">
        <v>1801</v>
      </c>
      <c r="D178" s="201" t="s">
        <v>167</v>
      </c>
      <c r="E178" s="202" t="s">
        <v>3520</v>
      </c>
      <c r="F178" s="203" t="s">
        <v>3521</v>
      </c>
      <c r="G178" s="204" t="s">
        <v>780</v>
      </c>
      <c r="H178" s="205">
        <v>1</v>
      </c>
      <c r="I178" s="206"/>
      <c r="J178" s="207">
        <f>ROUND(I178*H178,2)</f>
        <v>0</v>
      </c>
      <c r="K178" s="203" t="s">
        <v>19</v>
      </c>
      <c r="L178" s="41"/>
      <c r="M178" s="208" t="s">
        <v>19</v>
      </c>
      <c r="N178" s="209" t="s">
        <v>45</v>
      </c>
      <c r="O178" s="81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2" t="s">
        <v>3301</v>
      </c>
      <c r="AT178" s="212" t="s">
        <v>167</v>
      </c>
      <c r="AU178" s="212" t="s">
        <v>84</v>
      </c>
      <c r="AY178" s="14" t="s">
        <v>164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4" t="s">
        <v>82</v>
      </c>
      <c r="BK178" s="213">
        <f>ROUND(I178*H178,2)</f>
        <v>0</v>
      </c>
      <c r="BL178" s="14" t="s">
        <v>3301</v>
      </c>
      <c r="BM178" s="212" t="s">
        <v>3522</v>
      </c>
    </row>
    <row r="179" s="12" customFormat="1" ht="25.92" customHeight="1">
      <c r="A179" s="12"/>
      <c r="B179" s="185"/>
      <c r="C179" s="186"/>
      <c r="D179" s="187" t="s">
        <v>73</v>
      </c>
      <c r="E179" s="188" t="s">
        <v>2719</v>
      </c>
      <c r="F179" s="188" t="s">
        <v>2720</v>
      </c>
      <c r="G179" s="186"/>
      <c r="H179" s="186"/>
      <c r="I179" s="189"/>
      <c r="J179" s="190">
        <f>BK179</f>
        <v>0</v>
      </c>
      <c r="K179" s="186"/>
      <c r="L179" s="191"/>
      <c r="M179" s="192"/>
      <c r="N179" s="193"/>
      <c r="O179" s="193"/>
      <c r="P179" s="194">
        <f>SUM(P180:P183)</f>
        <v>0</v>
      </c>
      <c r="Q179" s="193"/>
      <c r="R179" s="194">
        <f>SUM(R180:R183)</f>
        <v>0</v>
      </c>
      <c r="S179" s="193"/>
      <c r="T179" s="195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6" t="s">
        <v>172</v>
      </c>
      <c r="AT179" s="197" t="s">
        <v>73</v>
      </c>
      <c r="AU179" s="197" t="s">
        <v>74</v>
      </c>
      <c r="AY179" s="196" t="s">
        <v>164</v>
      </c>
      <c r="BK179" s="198">
        <f>SUM(BK180:BK183)</f>
        <v>0</v>
      </c>
    </row>
    <row r="180" s="2" customFormat="1" ht="16.5" customHeight="1">
      <c r="A180" s="35"/>
      <c r="B180" s="36"/>
      <c r="C180" s="201" t="s">
        <v>1809</v>
      </c>
      <c r="D180" s="201" t="s">
        <v>167</v>
      </c>
      <c r="E180" s="202" t="s">
        <v>3523</v>
      </c>
      <c r="F180" s="203" t="s">
        <v>3524</v>
      </c>
      <c r="G180" s="204" t="s">
        <v>2697</v>
      </c>
      <c r="H180" s="205">
        <v>150</v>
      </c>
      <c r="I180" s="206"/>
      <c r="J180" s="207">
        <f>ROUND(I180*H180,2)</f>
        <v>0</v>
      </c>
      <c r="K180" s="203" t="s">
        <v>171</v>
      </c>
      <c r="L180" s="41"/>
      <c r="M180" s="208" t="s">
        <v>19</v>
      </c>
      <c r="N180" s="209" t="s">
        <v>45</v>
      </c>
      <c r="O180" s="81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2" t="s">
        <v>2723</v>
      </c>
      <c r="AT180" s="212" t="s">
        <v>167</v>
      </c>
      <c r="AU180" s="212" t="s">
        <v>82</v>
      </c>
      <c r="AY180" s="14" t="s">
        <v>164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4" t="s">
        <v>82</v>
      </c>
      <c r="BK180" s="213">
        <f>ROUND(I180*H180,2)</f>
        <v>0</v>
      </c>
      <c r="BL180" s="14" t="s">
        <v>2723</v>
      </c>
      <c r="BM180" s="212" t="s">
        <v>3525</v>
      </c>
    </row>
    <row r="181" s="2" customFormat="1">
      <c r="A181" s="35"/>
      <c r="B181" s="36"/>
      <c r="C181" s="37"/>
      <c r="D181" s="214" t="s">
        <v>174</v>
      </c>
      <c r="E181" s="37"/>
      <c r="F181" s="215" t="s">
        <v>3526</v>
      </c>
      <c r="G181" s="37"/>
      <c r="H181" s="37"/>
      <c r="I181" s="216"/>
      <c r="J181" s="37"/>
      <c r="K181" s="37"/>
      <c r="L181" s="41"/>
      <c r="M181" s="217"/>
      <c r="N181" s="218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174</v>
      </c>
      <c r="AU181" s="14" t="s">
        <v>82</v>
      </c>
    </row>
    <row r="182" s="2" customFormat="1" ht="16.5" customHeight="1">
      <c r="A182" s="35"/>
      <c r="B182" s="36"/>
      <c r="C182" s="201" t="s">
        <v>1805</v>
      </c>
      <c r="D182" s="201" t="s">
        <v>167</v>
      </c>
      <c r="E182" s="202" t="s">
        <v>3527</v>
      </c>
      <c r="F182" s="203" t="s">
        <v>3528</v>
      </c>
      <c r="G182" s="204" t="s">
        <v>2697</v>
      </c>
      <c r="H182" s="205">
        <v>410</v>
      </c>
      <c r="I182" s="206"/>
      <c r="J182" s="207">
        <f>ROUND(I182*H182,2)</f>
        <v>0</v>
      </c>
      <c r="K182" s="203" t="s">
        <v>171</v>
      </c>
      <c r="L182" s="41"/>
      <c r="M182" s="208" t="s">
        <v>19</v>
      </c>
      <c r="N182" s="209" t="s">
        <v>45</v>
      </c>
      <c r="O182" s="81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2" t="s">
        <v>2723</v>
      </c>
      <c r="AT182" s="212" t="s">
        <v>167</v>
      </c>
      <c r="AU182" s="212" t="s">
        <v>82</v>
      </c>
      <c r="AY182" s="14" t="s">
        <v>164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4" t="s">
        <v>82</v>
      </c>
      <c r="BK182" s="213">
        <f>ROUND(I182*H182,2)</f>
        <v>0</v>
      </c>
      <c r="BL182" s="14" t="s">
        <v>2723</v>
      </c>
      <c r="BM182" s="212" t="s">
        <v>3529</v>
      </c>
    </row>
    <row r="183" s="2" customFormat="1">
      <c r="A183" s="35"/>
      <c r="B183" s="36"/>
      <c r="C183" s="37"/>
      <c r="D183" s="214" t="s">
        <v>174</v>
      </c>
      <c r="E183" s="37"/>
      <c r="F183" s="215" t="s">
        <v>3530</v>
      </c>
      <c r="G183" s="37"/>
      <c r="H183" s="37"/>
      <c r="I183" s="216"/>
      <c r="J183" s="37"/>
      <c r="K183" s="37"/>
      <c r="L183" s="41"/>
      <c r="M183" s="229"/>
      <c r="N183" s="230"/>
      <c r="O183" s="231"/>
      <c r="P183" s="231"/>
      <c r="Q183" s="231"/>
      <c r="R183" s="231"/>
      <c r="S183" s="231"/>
      <c r="T183" s="23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174</v>
      </c>
      <c r="AU183" s="14" t="s">
        <v>82</v>
      </c>
    </row>
    <row r="184" s="2" customFormat="1" ht="6.96" customHeight="1">
      <c r="A184" s="35"/>
      <c r="B184" s="56"/>
      <c r="C184" s="57"/>
      <c r="D184" s="57"/>
      <c r="E184" s="57"/>
      <c r="F184" s="57"/>
      <c r="G184" s="57"/>
      <c r="H184" s="57"/>
      <c r="I184" s="57"/>
      <c r="J184" s="57"/>
      <c r="K184" s="57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om3zTFZMVuZtMVgziREIe3akLvFU+WhvGnu11gG/wjnhtfyyYsgJzWMxcD5x34bjjWwh6g50crZxFDAeSTqpMw==" hashValue="K6zJWr9TWSWlV7G5e5fFu0pH9Glfs6iU0gSIh+HreJglGRfrqBWdjs/oiGfA36wrbrTLnD63RZBfsXqRFMZbGQ==" algorithmName="SHA-512" password="CC35"/>
  <autoFilter ref="C92:K18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81" r:id="rId1" display="https://podminky.urs.cz/item/CS_URS_2025_02/HZS1291"/>
    <hyperlink ref="F183" r:id="rId2" display="https://podminky.urs.cz/item/CS_URS_2025_02/HZS2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3531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ROUND(J86,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ROUND((SUM(BE86:BE117)),  2)</f>
        <v>0</v>
      </c>
      <c r="G33" s="35"/>
      <c r="H33" s="35"/>
      <c r="I33" s="145">
        <v>0.20999999999999999</v>
      </c>
      <c r="J33" s="144">
        <f>ROUND(((SUM(BE86:BE117))*I33),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ROUND((SUM(BF86:BF117)),  2)</f>
        <v>0</v>
      </c>
      <c r="G34" s="35"/>
      <c r="H34" s="35"/>
      <c r="I34" s="145">
        <v>0.12</v>
      </c>
      <c r="J34" s="144">
        <f>ROUND(((SUM(BF86:BF117))*I34),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ROUND((SUM(BG86:BG117)),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ROUND((SUM(BH86:BH117)),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ROUND((SUM(BI86:BI117)),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2025-109-2-18 - Interiérové vybavení - nábytek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J86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3282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3532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3533</v>
      </c>
      <c r="E62" s="171"/>
      <c r="F62" s="171"/>
      <c r="G62" s="171"/>
      <c r="H62" s="171"/>
      <c r="I62" s="171"/>
      <c r="J62" s="172">
        <f>J99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3534</v>
      </c>
      <c r="E63" s="171"/>
      <c r="F63" s="171"/>
      <c r="G63" s="171"/>
      <c r="H63" s="171"/>
      <c r="I63" s="171"/>
      <c r="J63" s="172">
        <f>J102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3535</v>
      </c>
      <c r="E64" s="171"/>
      <c r="F64" s="171"/>
      <c r="G64" s="171"/>
      <c r="H64" s="171"/>
      <c r="I64" s="171"/>
      <c r="J64" s="172">
        <f>J105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3536</v>
      </c>
      <c r="E65" s="171"/>
      <c r="F65" s="171"/>
      <c r="G65" s="171"/>
      <c r="H65" s="171"/>
      <c r="I65" s="171"/>
      <c r="J65" s="172">
        <f>J108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2"/>
      <c r="C66" s="163"/>
      <c r="D66" s="164" t="s">
        <v>2343</v>
      </c>
      <c r="E66" s="165"/>
      <c r="F66" s="165"/>
      <c r="G66" s="165"/>
      <c r="H66" s="165"/>
      <c r="I66" s="165"/>
      <c r="J66" s="166">
        <f>J113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 s="2" customFormat="1" ht="6.96" customHeight="1">
      <c r="A68" s="3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/>
    <row r="70" hidden="1"/>
    <row r="71" hidden="1"/>
    <row r="72" s="2" customFormat="1" ht="6.96" customHeight="1">
      <c r="A72" s="35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4.96" customHeight="1">
      <c r="A73" s="35"/>
      <c r="B73" s="36"/>
      <c r="C73" s="20" t="s">
        <v>149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16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157" t="str">
        <f>E7</f>
        <v>SK Modřany- provozní budova</v>
      </c>
      <c r="F76" s="29"/>
      <c r="G76" s="29"/>
      <c r="H76" s="29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140</v>
      </c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E9</f>
        <v>2025-109-2-18 - Interiérové vybavení - nábytek</v>
      </c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F12</f>
        <v>Komořanská - 47, Praha 4 - Modřany</v>
      </c>
      <c r="G80" s="37"/>
      <c r="H80" s="37"/>
      <c r="I80" s="29" t="s">
        <v>23</v>
      </c>
      <c r="J80" s="69" t="str">
        <f>IF(J12="","",J12)</f>
        <v>23. 7. 2025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40.05" customHeight="1">
      <c r="A82" s="35"/>
      <c r="B82" s="36"/>
      <c r="C82" s="29" t="s">
        <v>25</v>
      </c>
      <c r="D82" s="37"/>
      <c r="E82" s="37"/>
      <c r="F82" s="24" t="str">
        <f>E15</f>
        <v>Sportovní klub Modřany,Komořanská 47, Praha 4</v>
      </c>
      <c r="G82" s="37"/>
      <c r="H82" s="37"/>
      <c r="I82" s="29" t="s">
        <v>32</v>
      </c>
      <c r="J82" s="33" t="str">
        <f>E21</f>
        <v>ASLB spol.s.r.o.Fikarova 2157/1, Praha 4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IF(E18="","",E18)</f>
        <v>Vyplň údaj</v>
      </c>
      <c r="G83" s="37"/>
      <c r="H83" s="37"/>
      <c r="I83" s="29" t="s">
        <v>36</v>
      </c>
      <c r="J83" s="33" t="str">
        <f>E24</f>
        <v xml:space="preserve"> 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1" customFormat="1" ht="29.28" customHeight="1">
      <c r="A85" s="174"/>
      <c r="B85" s="175"/>
      <c r="C85" s="176" t="s">
        <v>150</v>
      </c>
      <c r="D85" s="177" t="s">
        <v>59</v>
      </c>
      <c r="E85" s="177" t="s">
        <v>55</v>
      </c>
      <c r="F85" s="177" t="s">
        <v>56</v>
      </c>
      <c r="G85" s="177" t="s">
        <v>151</v>
      </c>
      <c r="H85" s="177" t="s">
        <v>152</v>
      </c>
      <c r="I85" s="177" t="s">
        <v>153</v>
      </c>
      <c r="J85" s="177" t="s">
        <v>145</v>
      </c>
      <c r="K85" s="178" t="s">
        <v>154</v>
      </c>
      <c r="L85" s="179"/>
      <c r="M85" s="89" t="s">
        <v>19</v>
      </c>
      <c r="N85" s="90" t="s">
        <v>44</v>
      </c>
      <c r="O85" s="90" t="s">
        <v>155</v>
      </c>
      <c r="P85" s="90" t="s">
        <v>156</v>
      </c>
      <c r="Q85" s="90" t="s">
        <v>157</v>
      </c>
      <c r="R85" s="90" t="s">
        <v>158</v>
      </c>
      <c r="S85" s="90" t="s">
        <v>159</v>
      </c>
      <c r="T85" s="91" t="s">
        <v>160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5"/>
      <c r="B86" s="36"/>
      <c r="C86" s="96" t="s">
        <v>161</v>
      </c>
      <c r="D86" s="37"/>
      <c r="E86" s="37"/>
      <c r="F86" s="37"/>
      <c r="G86" s="37"/>
      <c r="H86" s="37"/>
      <c r="I86" s="37"/>
      <c r="J86" s="180">
        <f>BK86</f>
        <v>0</v>
      </c>
      <c r="K86" s="37"/>
      <c r="L86" s="41"/>
      <c r="M86" s="92"/>
      <c r="N86" s="181"/>
      <c r="O86" s="93"/>
      <c r="P86" s="182">
        <f>P87+P113</f>
        <v>0</v>
      </c>
      <c r="Q86" s="93"/>
      <c r="R86" s="182">
        <f>R87+R113</f>
        <v>0</v>
      </c>
      <c r="S86" s="93"/>
      <c r="T86" s="183">
        <f>T87+T113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73</v>
      </c>
      <c r="AU86" s="14" t="s">
        <v>146</v>
      </c>
      <c r="BK86" s="184">
        <f>BK87+BK113</f>
        <v>0</v>
      </c>
    </row>
    <row r="87" s="12" customFormat="1" ht="25.92" customHeight="1">
      <c r="A87" s="12"/>
      <c r="B87" s="185"/>
      <c r="C87" s="186"/>
      <c r="D87" s="187" t="s">
        <v>73</v>
      </c>
      <c r="E87" s="188" t="s">
        <v>3295</v>
      </c>
      <c r="F87" s="188" t="s">
        <v>3296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P88+P99+P102+P105+P108</f>
        <v>0</v>
      </c>
      <c r="Q87" s="193"/>
      <c r="R87" s="194">
        <f>R88+R99+R102+R105+R108</f>
        <v>0</v>
      </c>
      <c r="S87" s="193"/>
      <c r="T87" s="195">
        <f>T88+T99+T102+T105+T108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82</v>
      </c>
      <c r="AT87" s="197" t="s">
        <v>73</v>
      </c>
      <c r="AU87" s="197" t="s">
        <v>74</v>
      </c>
      <c r="AY87" s="196" t="s">
        <v>164</v>
      </c>
      <c r="BK87" s="198">
        <f>BK88+BK99+BK102+BK105+BK108</f>
        <v>0</v>
      </c>
    </row>
    <row r="88" s="12" customFormat="1" ht="22.8" customHeight="1">
      <c r="A88" s="12"/>
      <c r="B88" s="185"/>
      <c r="C88" s="186"/>
      <c r="D88" s="187" t="s">
        <v>73</v>
      </c>
      <c r="E88" s="199" t="s">
        <v>3537</v>
      </c>
      <c r="F88" s="199" t="s">
        <v>3538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SUM(P89:P98)</f>
        <v>0</v>
      </c>
      <c r="Q88" s="193"/>
      <c r="R88" s="194">
        <f>SUM(R89:R98)</f>
        <v>0</v>
      </c>
      <c r="S88" s="193"/>
      <c r="T88" s="195">
        <f>SUM(T89:T98)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82</v>
      </c>
      <c r="AT88" s="197" t="s">
        <v>73</v>
      </c>
      <c r="AU88" s="197" t="s">
        <v>82</v>
      </c>
      <c r="AY88" s="196" t="s">
        <v>164</v>
      </c>
      <c r="BK88" s="198">
        <f>SUM(BK89:BK98)</f>
        <v>0</v>
      </c>
    </row>
    <row r="89" s="2" customFormat="1" ht="21.75" customHeight="1">
      <c r="A89" s="35"/>
      <c r="B89" s="36"/>
      <c r="C89" s="201" t="s">
        <v>82</v>
      </c>
      <c r="D89" s="201" t="s">
        <v>167</v>
      </c>
      <c r="E89" s="202" t="s">
        <v>3539</v>
      </c>
      <c r="F89" s="203" t="s">
        <v>3540</v>
      </c>
      <c r="G89" s="204" t="s">
        <v>780</v>
      </c>
      <c r="H89" s="205">
        <v>3</v>
      </c>
      <c r="I89" s="206"/>
      <c r="J89" s="207">
        <f>ROUND(I89*H89,2)</f>
        <v>0</v>
      </c>
      <c r="K89" s="203" t="s">
        <v>19</v>
      </c>
      <c r="L89" s="41"/>
      <c r="M89" s="208" t="s">
        <v>19</v>
      </c>
      <c r="N89" s="209" t="s">
        <v>45</v>
      </c>
      <c r="O89" s="81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292</v>
      </c>
      <c r="AT89" s="212" t="s">
        <v>167</v>
      </c>
      <c r="AU89" s="212" t="s">
        <v>84</v>
      </c>
      <c r="AY89" s="14" t="s">
        <v>164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82</v>
      </c>
      <c r="BK89" s="213">
        <f>ROUND(I89*H89,2)</f>
        <v>0</v>
      </c>
      <c r="BL89" s="14" t="s">
        <v>292</v>
      </c>
      <c r="BM89" s="212" t="s">
        <v>3541</v>
      </c>
    </row>
    <row r="90" s="2" customFormat="1" ht="16.5" customHeight="1">
      <c r="A90" s="35"/>
      <c r="B90" s="36"/>
      <c r="C90" s="201" t="s">
        <v>84</v>
      </c>
      <c r="D90" s="201" t="s">
        <v>167</v>
      </c>
      <c r="E90" s="202" t="s">
        <v>3542</v>
      </c>
      <c r="F90" s="203" t="s">
        <v>3543</v>
      </c>
      <c r="G90" s="204" t="s">
        <v>780</v>
      </c>
      <c r="H90" s="205">
        <v>3</v>
      </c>
      <c r="I90" s="206"/>
      <c r="J90" s="207">
        <f>ROUND(I90*H90,2)</f>
        <v>0</v>
      </c>
      <c r="K90" s="203" t="s">
        <v>19</v>
      </c>
      <c r="L90" s="41"/>
      <c r="M90" s="208" t="s">
        <v>19</v>
      </c>
      <c r="N90" s="209" t="s">
        <v>45</v>
      </c>
      <c r="O90" s="81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292</v>
      </c>
      <c r="AT90" s="212" t="s">
        <v>167</v>
      </c>
      <c r="AU90" s="212" t="s">
        <v>84</v>
      </c>
      <c r="AY90" s="14" t="s">
        <v>164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82</v>
      </c>
      <c r="BK90" s="213">
        <f>ROUND(I90*H90,2)</f>
        <v>0</v>
      </c>
      <c r="BL90" s="14" t="s">
        <v>292</v>
      </c>
      <c r="BM90" s="212" t="s">
        <v>2090</v>
      </c>
    </row>
    <row r="91" s="2" customFormat="1" ht="21.75" customHeight="1">
      <c r="A91" s="35"/>
      <c r="B91" s="36"/>
      <c r="C91" s="201" t="s">
        <v>181</v>
      </c>
      <c r="D91" s="201" t="s">
        <v>167</v>
      </c>
      <c r="E91" s="202" t="s">
        <v>3544</v>
      </c>
      <c r="F91" s="203" t="s">
        <v>3545</v>
      </c>
      <c r="G91" s="204" t="s">
        <v>780</v>
      </c>
      <c r="H91" s="205">
        <v>28</v>
      </c>
      <c r="I91" s="206"/>
      <c r="J91" s="207">
        <f>ROUND(I91*H91,2)</f>
        <v>0</v>
      </c>
      <c r="K91" s="203" t="s">
        <v>19</v>
      </c>
      <c r="L91" s="41"/>
      <c r="M91" s="208" t="s">
        <v>19</v>
      </c>
      <c r="N91" s="209" t="s">
        <v>45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292</v>
      </c>
      <c r="AT91" s="212" t="s">
        <v>167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292</v>
      </c>
      <c r="BM91" s="212" t="s">
        <v>3546</v>
      </c>
    </row>
    <row r="92" s="2" customFormat="1" ht="16.5" customHeight="1">
      <c r="A92" s="35"/>
      <c r="B92" s="36"/>
      <c r="C92" s="201" t="s">
        <v>172</v>
      </c>
      <c r="D92" s="201" t="s">
        <v>167</v>
      </c>
      <c r="E92" s="202" t="s">
        <v>3547</v>
      </c>
      <c r="F92" s="203" t="s">
        <v>3548</v>
      </c>
      <c r="G92" s="204" t="s">
        <v>780</v>
      </c>
      <c r="H92" s="205">
        <v>28</v>
      </c>
      <c r="I92" s="206"/>
      <c r="J92" s="207">
        <f>ROUND(I92*H92,2)</f>
        <v>0</v>
      </c>
      <c r="K92" s="203" t="s">
        <v>19</v>
      </c>
      <c r="L92" s="41"/>
      <c r="M92" s="208" t="s">
        <v>19</v>
      </c>
      <c r="N92" s="209" t="s">
        <v>45</v>
      </c>
      <c r="O92" s="81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292</v>
      </c>
      <c r="AT92" s="212" t="s">
        <v>167</v>
      </c>
      <c r="AU92" s="212" t="s">
        <v>84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292</v>
      </c>
      <c r="BM92" s="212" t="s">
        <v>3549</v>
      </c>
    </row>
    <row r="93" s="2" customFormat="1" ht="21.75" customHeight="1">
      <c r="A93" s="35"/>
      <c r="B93" s="36"/>
      <c r="C93" s="201" t="s">
        <v>190</v>
      </c>
      <c r="D93" s="201" t="s">
        <v>167</v>
      </c>
      <c r="E93" s="202" t="s">
        <v>3550</v>
      </c>
      <c r="F93" s="203" t="s">
        <v>3551</v>
      </c>
      <c r="G93" s="204" t="s">
        <v>780</v>
      </c>
      <c r="H93" s="205">
        <v>22</v>
      </c>
      <c r="I93" s="206"/>
      <c r="J93" s="207">
        <f>ROUND(I93*H93,2)</f>
        <v>0</v>
      </c>
      <c r="K93" s="203" t="s">
        <v>19</v>
      </c>
      <c r="L93" s="41"/>
      <c r="M93" s="208" t="s">
        <v>19</v>
      </c>
      <c r="N93" s="209" t="s">
        <v>45</v>
      </c>
      <c r="O93" s="8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292</v>
      </c>
      <c r="AT93" s="212" t="s">
        <v>167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292</v>
      </c>
      <c r="BM93" s="212" t="s">
        <v>3552</v>
      </c>
    </row>
    <row r="94" s="2" customFormat="1" ht="16.5" customHeight="1">
      <c r="A94" s="35"/>
      <c r="B94" s="36"/>
      <c r="C94" s="201" t="s">
        <v>195</v>
      </c>
      <c r="D94" s="201" t="s">
        <v>167</v>
      </c>
      <c r="E94" s="202" t="s">
        <v>3553</v>
      </c>
      <c r="F94" s="203" t="s">
        <v>3554</v>
      </c>
      <c r="G94" s="204" t="s">
        <v>780</v>
      </c>
      <c r="H94" s="205">
        <v>22</v>
      </c>
      <c r="I94" s="206"/>
      <c r="J94" s="207">
        <f>ROUND(I94*H94,2)</f>
        <v>0</v>
      </c>
      <c r="K94" s="203" t="s">
        <v>19</v>
      </c>
      <c r="L94" s="41"/>
      <c r="M94" s="208" t="s">
        <v>19</v>
      </c>
      <c r="N94" s="209" t="s">
        <v>45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292</v>
      </c>
      <c r="AT94" s="212" t="s">
        <v>167</v>
      </c>
      <c r="AU94" s="212" t="s">
        <v>84</v>
      </c>
      <c r="AY94" s="14" t="s">
        <v>164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82</v>
      </c>
      <c r="BK94" s="213">
        <f>ROUND(I94*H94,2)</f>
        <v>0</v>
      </c>
      <c r="BL94" s="14" t="s">
        <v>292</v>
      </c>
      <c r="BM94" s="212" t="s">
        <v>3555</v>
      </c>
    </row>
    <row r="95" s="2" customFormat="1" ht="24.15" customHeight="1">
      <c r="A95" s="35"/>
      <c r="B95" s="36"/>
      <c r="C95" s="201" t="s">
        <v>200</v>
      </c>
      <c r="D95" s="201" t="s">
        <v>167</v>
      </c>
      <c r="E95" s="202" t="s">
        <v>3556</v>
      </c>
      <c r="F95" s="203" t="s">
        <v>3557</v>
      </c>
      <c r="G95" s="204" t="s">
        <v>780</v>
      </c>
      <c r="H95" s="205">
        <v>1</v>
      </c>
      <c r="I95" s="206"/>
      <c r="J95" s="207">
        <f>ROUND(I95*H95,2)</f>
        <v>0</v>
      </c>
      <c r="K95" s="203" t="s">
        <v>19</v>
      </c>
      <c r="L95" s="41"/>
      <c r="M95" s="208" t="s">
        <v>19</v>
      </c>
      <c r="N95" s="209" t="s">
        <v>45</v>
      </c>
      <c r="O95" s="8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292</v>
      </c>
      <c r="AT95" s="212" t="s">
        <v>167</v>
      </c>
      <c r="AU95" s="212" t="s">
        <v>84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292</v>
      </c>
      <c r="BM95" s="212" t="s">
        <v>3558</v>
      </c>
    </row>
    <row r="96" s="2" customFormat="1" ht="24.15" customHeight="1">
      <c r="A96" s="35"/>
      <c r="B96" s="36"/>
      <c r="C96" s="201" t="s">
        <v>206</v>
      </c>
      <c r="D96" s="201" t="s">
        <v>167</v>
      </c>
      <c r="E96" s="202" t="s">
        <v>3559</v>
      </c>
      <c r="F96" s="203" t="s">
        <v>3560</v>
      </c>
      <c r="G96" s="204" t="s">
        <v>780</v>
      </c>
      <c r="H96" s="205">
        <v>7</v>
      </c>
      <c r="I96" s="206"/>
      <c r="J96" s="207">
        <f>ROUND(I96*H96,2)</f>
        <v>0</v>
      </c>
      <c r="K96" s="203" t="s">
        <v>19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292</v>
      </c>
      <c r="AT96" s="212" t="s">
        <v>167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292</v>
      </c>
      <c r="BM96" s="212" t="s">
        <v>3561</v>
      </c>
    </row>
    <row r="97" s="2" customFormat="1" ht="24.15" customHeight="1">
      <c r="A97" s="35"/>
      <c r="B97" s="36"/>
      <c r="C97" s="201" t="s">
        <v>211</v>
      </c>
      <c r="D97" s="201" t="s">
        <v>167</v>
      </c>
      <c r="E97" s="202" t="s">
        <v>3562</v>
      </c>
      <c r="F97" s="203" t="s">
        <v>3563</v>
      </c>
      <c r="G97" s="204" t="s">
        <v>780</v>
      </c>
      <c r="H97" s="205">
        <v>6</v>
      </c>
      <c r="I97" s="206"/>
      <c r="J97" s="207">
        <f>ROUND(I97*H97,2)</f>
        <v>0</v>
      </c>
      <c r="K97" s="203" t="s">
        <v>19</v>
      </c>
      <c r="L97" s="41"/>
      <c r="M97" s="208" t="s">
        <v>19</v>
      </c>
      <c r="N97" s="209" t="s">
        <v>45</v>
      </c>
      <c r="O97" s="81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292</v>
      </c>
      <c r="AT97" s="212" t="s">
        <v>167</v>
      </c>
      <c r="AU97" s="212" t="s">
        <v>84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292</v>
      </c>
      <c r="BM97" s="212" t="s">
        <v>2124</v>
      </c>
    </row>
    <row r="98" s="2" customFormat="1" ht="16.5" customHeight="1">
      <c r="A98" s="35"/>
      <c r="B98" s="36"/>
      <c r="C98" s="201" t="s">
        <v>216</v>
      </c>
      <c r="D98" s="201" t="s">
        <v>167</v>
      </c>
      <c r="E98" s="202" t="s">
        <v>3564</v>
      </c>
      <c r="F98" s="203" t="s">
        <v>3565</v>
      </c>
      <c r="G98" s="204" t="s">
        <v>780</v>
      </c>
      <c r="H98" s="205">
        <v>2</v>
      </c>
      <c r="I98" s="206"/>
      <c r="J98" s="207">
        <f>ROUND(I98*H98,2)</f>
        <v>0</v>
      </c>
      <c r="K98" s="203" t="s">
        <v>19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292</v>
      </c>
      <c r="AT98" s="212" t="s">
        <v>167</v>
      </c>
      <c r="AU98" s="212" t="s">
        <v>84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292</v>
      </c>
      <c r="BM98" s="212" t="s">
        <v>2128</v>
      </c>
    </row>
    <row r="99" s="12" customFormat="1" ht="22.8" customHeight="1">
      <c r="A99" s="12"/>
      <c r="B99" s="185"/>
      <c r="C99" s="186"/>
      <c r="D99" s="187" t="s">
        <v>73</v>
      </c>
      <c r="E99" s="199" t="s">
        <v>3566</v>
      </c>
      <c r="F99" s="199" t="s">
        <v>3567</v>
      </c>
      <c r="G99" s="186"/>
      <c r="H99" s="186"/>
      <c r="I99" s="189"/>
      <c r="J99" s="200">
        <f>BK99</f>
        <v>0</v>
      </c>
      <c r="K99" s="186"/>
      <c r="L99" s="191"/>
      <c r="M99" s="192"/>
      <c r="N99" s="193"/>
      <c r="O99" s="193"/>
      <c r="P99" s="194">
        <f>SUM(P100:P101)</f>
        <v>0</v>
      </c>
      <c r="Q99" s="193"/>
      <c r="R99" s="194">
        <f>SUM(R100:R101)</f>
        <v>0</v>
      </c>
      <c r="S99" s="193"/>
      <c r="T99" s="195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82</v>
      </c>
      <c r="AT99" s="197" t="s">
        <v>73</v>
      </c>
      <c r="AU99" s="197" t="s">
        <v>82</v>
      </c>
      <c r="AY99" s="196" t="s">
        <v>164</v>
      </c>
      <c r="BK99" s="198">
        <f>SUM(BK100:BK101)</f>
        <v>0</v>
      </c>
    </row>
    <row r="100" s="2" customFormat="1" ht="16.5" customHeight="1">
      <c r="A100" s="35"/>
      <c r="B100" s="36"/>
      <c r="C100" s="201" t="s">
        <v>222</v>
      </c>
      <c r="D100" s="201" t="s">
        <v>167</v>
      </c>
      <c r="E100" s="202" t="s">
        <v>3568</v>
      </c>
      <c r="F100" s="203" t="s">
        <v>3569</v>
      </c>
      <c r="G100" s="204" t="s">
        <v>780</v>
      </c>
      <c r="H100" s="205">
        <v>1</v>
      </c>
      <c r="I100" s="206"/>
      <c r="J100" s="207">
        <f>ROUND(I100*H100,2)</f>
        <v>0</v>
      </c>
      <c r="K100" s="203" t="s">
        <v>19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292</v>
      </c>
      <c r="AT100" s="212" t="s">
        <v>167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292</v>
      </c>
      <c r="BM100" s="212" t="s">
        <v>3570</v>
      </c>
    </row>
    <row r="101" s="2" customFormat="1" ht="24.15" customHeight="1">
      <c r="A101" s="35"/>
      <c r="B101" s="36"/>
      <c r="C101" s="201" t="s">
        <v>8</v>
      </c>
      <c r="D101" s="201" t="s">
        <v>167</v>
      </c>
      <c r="E101" s="202" t="s">
        <v>3571</v>
      </c>
      <c r="F101" s="203" t="s">
        <v>3572</v>
      </c>
      <c r="G101" s="204" t="s">
        <v>780</v>
      </c>
      <c r="H101" s="205">
        <v>2</v>
      </c>
      <c r="I101" s="206"/>
      <c r="J101" s="207">
        <f>ROUND(I101*H101,2)</f>
        <v>0</v>
      </c>
      <c r="K101" s="203" t="s">
        <v>19</v>
      </c>
      <c r="L101" s="41"/>
      <c r="M101" s="208" t="s">
        <v>19</v>
      </c>
      <c r="N101" s="209" t="s">
        <v>45</v>
      </c>
      <c r="O101" s="8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292</v>
      </c>
      <c r="AT101" s="212" t="s">
        <v>167</v>
      </c>
      <c r="AU101" s="212" t="s">
        <v>84</v>
      </c>
      <c r="AY101" s="14" t="s">
        <v>164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82</v>
      </c>
      <c r="BK101" s="213">
        <f>ROUND(I101*H101,2)</f>
        <v>0</v>
      </c>
      <c r="BL101" s="14" t="s">
        <v>292</v>
      </c>
      <c r="BM101" s="212" t="s">
        <v>2140</v>
      </c>
    </row>
    <row r="102" s="12" customFormat="1" ht="22.8" customHeight="1">
      <c r="A102" s="12"/>
      <c r="B102" s="185"/>
      <c r="C102" s="186"/>
      <c r="D102" s="187" t="s">
        <v>73</v>
      </c>
      <c r="E102" s="199" t="s">
        <v>3573</v>
      </c>
      <c r="F102" s="199" t="s">
        <v>3574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SUM(P103:P104)</f>
        <v>0</v>
      </c>
      <c r="Q102" s="193"/>
      <c r="R102" s="194">
        <f>SUM(R103:R104)</f>
        <v>0</v>
      </c>
      <c r="S102" s="193"/>
      <c r="T102" s="195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6" t="s">
        <v>82</v>
      </c>
      <c r="AT102" s="197" t="s">
        <v>73</v>
      </c>
      <c r="AU102" s="197" t="s">
        <v>82</v>
      </c>
      <c r="AY102" s="196" t="s">
        <v>164</v>
      </c>
      <c r="BK102" s="198">
        <f>SUM(BK103:BK104)</f>
        <v>0</v>
      </c>
    </row>
    <row r="103" s="2" customFormat="1" ht="21.75" customHeight="1">
      <c r="A103" s="35"/>
      <c r="B103" s="36"/>
      <c r="C103" s="201" t="s">
        <v>231</v>
      </c>
      <c r="D103" s="201" t="s">
        <v>167</v>
      </c>
      <c r="E103" s="202" t="s">
        <v>3575</v>
      </c>
      <c r="F103" s="203" t="s">
        <v>3551</v>
      </c>
      <c r="G103" s="204" t="s">
        <v>780</v>
      </c>
      <c r="H103" s="205">
        <v>2</v>
      </c>
      <c r="I103" s="206"/>
      <c r="J103" s="207">
        <f>ROUND(I103*H103,2)</f>
        <v>0</v>
      </c>
      <c r="K103" s="203" t="s">
        <v>19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292</v>
      </c>
      <c r="AT103" s="212" t="s">
        <v>167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292</v>
      </c>
      <c r="BM103" s="212" t="s">
        <v>3576</v>
      </c>
    </row>
    <row r="104" s="2" customFormat="1" ht="24.15" customHeight="1">
      <c r="A104" s="35"/>
      <c r="B104" s="36"/>
      <c r="C104" s="201" t="s">
        <v>236</v>
      </c>
      <c r="D104" s="201" t="s">
        <v>167</v>
      </c>
      <c r="E104" s="202" t="s">
        <v>3577</v>
      </c>
      <c r="F104" s="203" t="s">
        <v>3578</v>
      </c>
      <c r="G104" s="204" t="s">
        <v>780</v>
      </c>
      <c r="H104" s="205">
        <v>15</v>
      </c>
      <c r="I104" s="206"/>
      <c r="J104" s="207">
        <f>ROUND(I104*H104,2)</f>
        <v>0</v>
      </c>
      <c r="K104" s="203" t="s">
        <v>19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292</v>
      </c>
      <c r="AT104" s="212" t="s">
        <v>167</v>
      </c>
      <c r="AU104" s="212" t="s">
        <v>84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292</v>
      </c>
      <c r="BM104" s="212" t="s">
        <v>3579</v>
      </c>
    </row>
    <row r="105" s="12" customFormat="1" ht="22.8" customHeight="1">
      <c r="A105" s="12"/>
      <c r="B105" s="185"/>
      <c r="C105" s="186"/>
      <c r="D105" s="187" t="s">
        <v>73</v>
      </c>
      <c r="E105" s="199" t="s">
        <v>3580</v>
      </c>
      <c r="F105" s="199" t="s">
        <v>3581</v>
      </c>
      <c r="G105" s="186"/>
      <c r="H105" s="186"/>
      <c r="I105" s="189"/>
      <c r="J105" s="200">
        <f>BK105</f>
        <v>0</v>
      </c>
      <c r="K105" s="186"/>
      <c r="L105" s="191"/>
      <c r="M105" s="192"/>
      <c r="N105" s="193"/>
      <c r="O105" s="193"/>
      <c r="P105" s="194">
        <f>SUM(P106:P107)</f>
        <v>0</v>
      </c>
      <c r="Q105" s="193"/>
      <c r="R105" s="194">
        <f>SUM(R106:R107)</f>
        <v>0</v>
      </c>
      <c r="S105" s="193"/>
      <c r="T105" s="195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6" t="s">
        <v>82</v>
      </c>
      <c r="AT105" s="197" t="s">
        <v>73</v>
      </c>
      <c r="AU105" s="197" t="s">
        <v>82</v>
      </c>
      <c r="AY105" s="196" t="s">
        <v>164</v>
      </c>
      <c r="BK105" s="198">
        <f>SUM(BK106:BK107)</f>
        <v>0</v>
      </c>
    </row>
    <row r="106" s="2" customFormat="1" ht="16.5" customHeight="1">
      <c r="A106" s="35"/>
      <c r="B106" s="36"/>
      <c r="C106" s="201" t="s">
        <v>238</v>
      </c>
      <c r="D106" s="201" t="s">
        <v>167</v>
      </c>
      <c r="E106" s="202" t="s">
        <v>3582</v>
      </c>
      <c r="F106" s="203" t="s">
        <v>3583</v>
      </c>
      <c r="G106" s="204" t="s">
        <v>780</v>
      </c>
      <c r="H106" s="205">
        <v>20</v>
      </c>
      <c r="I106" s="206"/>
      <c r="J106" s="207">
        <f>ROUND(I106*H106,2)</f>
        <v>0</v>
      </c>
      <c r="K106" s="203" t="s">
        <v>19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292</v>
      </c>
      <c r="AT106" s="212" t="s">
        <v>167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292</v>
      </c>
      <c r="BM106" s="212" t="s">
        <v>3584</v>
      </c>
    </row>
    <row r="107" s="2" customFormat="1" ht="16.5" customHeight="1">
      <c r="A107" s="35"/>
      <c r="B107" s="36"/>
      <c r="C107" s="201" t="s">
        <v>292</v>
      </c>
      <c r="D107" s="201" t="s">
        <v>167</v>
      </c>
      <c r="E107" s="202" t="s">
        <v>3585</v>
      </c>
      <c r="F107" s="203" t="s">
        <v>3586</v>
      </c>
      <c r="G107" s="204" t="s">
        <v>780</v>
      </c>
      <c r="H107" s="205">
        <v>4</v>
      </c>
      <c r="I107" s="206"/>
      <c r="J107" s="207">
        <f>ROUND(I107*H107,2)</f>
        <v>0</v>
      </c>
      <c r="K107" s="203" t="s">
        <v>19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292</v>
      </c>
      <c r="AT107" s="212" t="s">
        <v>167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292</v>
      </c>
      <c r="BM107" s="212" t="s">
        <v>3587</v>
      </c>
    </row>
    <row r="108" s="12" customFormat="1" ht="22.8" customHeight="1">
      <c r="A108" s="12"/>
      <c r="B108" s="185"/>
      <c r="C108" s="186"/>
      <c r="D108" s="187" t="s">
        <v>73</v>
      </c>
      <c r="E108" s="199" t="s">
        <v>3588</v>
      </c>
      <c r="F108" s="199" t="s">
        <v>3589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SUM(P109:P112)</f>
        <v>0</v>
      </c>
      <c r="Q108" s="193"/>
      <c r="R108" s="194">
        <f>SUM(R109:R112)</f>
        <v>0</v>
      </c>
      <c r="S108" s="193"/>
      <c r="T108" s="195">
        <f>SUM(T109:T112)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82</v>
      </c>
      <c r="AT108" s="197" t="s">
        <v>73</v>
      </c>
      <c r="AU108" s="197" t="s">
        <v>82</v>
      </c>
      <c r="AY108" s="196" t="s">
        <v>164</v>
      </c>
      <c r="BK108" s="198">
        <f>SUM(BK109:BK112)</f>
        <v>0</v>
      </c>
    </row>
    <row r="109" s="2" customFormat="1" ht="21.75" customHeight="1">
      <c r="A109" s="35"/>
      <c r="B109" s="36"/>
      <c r="C109" s="201" t="s">
        <v>297</v>
      </c>
      <c r="D109" s="201" t="s">
        <v>167</v>
      </c>
      <c r="E109" s="202" t="s">
        <v>3590</v>
      </c>
      <c r="F109" s="203" t="s">
        <v>3591</v>
      </c>
      <c r="G109" s="204" t="s">
        <v>780</v>
      </c>
      <c r="H109" s="205">
        <v>4</v>
      </c>
      <c r="I109" s="206"/>
      <c r="J109" s="207">
        <f>ROUND(I109*H109,2)</f>
        <v>0</v>
      </c>
      <c r="K109" s="203" t="s">
        <v>19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292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292</v>
      </c>
      <c r="BM109" s="212" t="s">
        <v>3592</v>
      </c>
    </row>
    <row r="110" s="2" customFormat="1" ht="16.5" customHeight="1">
      <c r="A110" s="35"/>
      <c r="B110" s="36"/>
      <c r="C110" s="201" t="s">
        <v>303</v>
      </c>
      <c r="D110" s="201" t="s">
        <v>167</v>
      </c>
      <c r="E110" s="202" t="s">
        <v>3593</v>
      </c>
      <c r="F110" s="203" t="s">
        <v>3594</v>
      </c>
      <c r="G110" s="204" t="s">
        <v>780</v>
      </c>
      <c r="H110" s="205">
        <v>8</v>
      </c>
      <c r="I110" s="206"/>
      <c r="J110" s="207">
        <f>ROUND(I110*H110,2)</f>
        <v>0</v>
      </c>
      <c r="K110" s="203" t="s">
        <v>19</v>
      </c>
      <c r="L110" s="41"/>
      <c r="M110" s="208" t="s">
        <v>19</v>
      </c>
      <c r="N110" s="209" t="s">
        <v>45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292</v>
      </c>
      <c r="AT110" s="212" t="s">
        <v>167</v>
      </c>
      <c r="AU110" s="212" t="s">
        <v>84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292</v>
      </c>
      <c r="BM110" s="212" t="s">
        <v>2173</v>
      </c>
    </row>
    <row r="111" s="2" customFormat="1" ht="24.15" customHeight="1">
      <c r="A111" s="35"/>
      <c r="B111" s="36"/>
      <c r="C111" s="201" t="s">
        <v>305</v>
      </c>
      <c r="D111" s="201" t="s">
        <v>167</v>
      </c>
      <c r="E111" s="202" t="s">
        <v>3595</v>
      </c>
      <c r="F111" s="203" t="s">
        <v>3596</v>
      </c>
      <c r="G111" s="204" t="s">
        <v>1508</v>
      </c>
      <c r="H111" s="237"/>
      <c r="I111" s="206"/>
      <c r="J111" s="207">
        <f>ROUND(I111*H111,2)</f>
        <v>0</v>
      </c>
      <c r="K111" s="203" t="s">
        <v>171</v>
      </c>
      <c r="L111" s="41"/>
      <c r="M111" s="208" t="s">
        <v>19</v>
      </c>
      <c r="N111" s="209" t="s">
        <v>45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292</v>
      </c>
      <c r="AT111" s="212" t="s">
        <v>167</v>
      </c>
      <c r="AU111" s="212" t="s">
        <v>84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292</v>
      </c>
      <c r="BM111" s="212" t="s">
        <v>3597</v>
      </c>
    </row>
    <row r="112" s="2" customFormat="1">
      <c r="A112" s="35"/>
      <c r="B112" s="36"/>
      <c r="C112" s="37"/>
      <c r="D112" s="214" t="s">
        <v>174</v>
      </c>
      <c r="E112" s="37"/>
      <c r="F112" s="215" t="s">
        <v>3598</v>
      </c>
      <c r="G112" s="37"/>
      <c r="H112" s="37"/>
      <c r="I112" s="216"/>
      <c r="J112" s="37"/>
      <c r="K112" s="37"/>
      <c r="L112" s="41"/>
      <c r="M112" s="217"/>
      <c r="N112" s="218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174</v>
      </c>
      <c r="AU112" s="14" t="s">
        <v>84</v>
      </c>
    </row>
    <row r="113" s="12" customFormat="1" ht="25.92" customHeight="1">
      <c r="A113" s="12"/>
      <c r="B113" s="185"/>
      <c r="C113" s="186"/>
      <c r="D113" s="187" t="s">
        <v>73</v>
      </c>
      <c r="E113" s="188" t="s">
        <v>2719</v>
      </c>
      <c r="F113" s="188" t="s">
        <v>2720</v>
      </c>
      <c r="G113" s="186"/>
      <c r="H113" s="186"/>
      <c r="I113" s="189"/>
      <c r="J113" s="190">
        <f>BK113</f>
        <v>0</v>
      </c>
      <c r="K113" s="186"/>
      <c r="L113" s="191"/>
      <c r="M113" s="192"/>
      <c r="N113" s="193"/>
      <c r="O113" s="193"/>
      <c r="P113" s="194">
        <f>SUM(P114:P117)</f>
        <v>0</v>
      </c>
      <c r="Q113" s="193"/>
      <c r="R113" s="194">
        <f>SUM(R114:R117)</f>
        <v>0</v>
      </c>
      <c r="S113" s="193"/>
      <c r="T113" s="195">
        <f>SUM(T114:T117)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6" t="s">
        <v>172</v>
      </c>
      <c r="AT113" s="197" t="s">
        <v>73</v>
      </c>
      <c r="AU113" s="197" t="s">
        <v>74</v>
      </c>
      <c r="AY113" s="196" t="s">
        <v>164</v>
      </c>
      <c r="BK113" s="198">
        <f>SUM(BK114:BK117)</f>
        <v>0</v>
      </c>
    </row>
    <row r="114" s="2" customFormat="1" ht="16.5" customHeight="1">
      <c r="A114" s="35"/>
      <c r="B114" s="36"/>
      <c r="C114" s="201" t="s">
        <v>307</v>
      </c>
      <c r="D114" s="201" t="s">
        <v>167</v>
      </c>
      <c r="E114" s="202" t="s">
        <v>3599</v>
      </c>
      <c r="F114" s="203" t="s">
        <v>3600</v>
      </c>
      <c r="G114" s="204" t="s">
        <v>2697</v>
      </c>
      <c r="H114" s="205">
        <v>150</v>
      </c>
      <c r="I114" s="206"/>
      <c r="J114" s="207">
        <f>ROUND(I114*H114,2)</f>
        <v>0</v>
      </c>
      <c r="K114" s="203" t="s">
        <v>171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2723</v>
      </c>
      <c r="AT114" s="212" t="s">
        <v>167</v>
      </c>
      <c r="AU114" s="212" t="s">
        <v>82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2723</v>
      </c>
      <c r="BM114" s="212" t="s">
        <v>3601</v>
      </c>
    </row>
    <row r="115" s="2" customFormat="1">
      <c r="A115" s="35"/>
      <c r="B115" s="36"/>
      <c r="C115" s="37"/>
      <c r="D115" s="214" t="s">
        <v>174</v>
      </c>
      <c r="E115" s="37"/>
      <c r="F115" s="215" t="s">
        <v>3602</v>
      </c>
      <c r="G115" s="37"/>
      <c r="H115" s="37"/>
      <c r="I115" s="216"/>
      <c r="J115" s="37"/>
      <c r="K115" s="37"/>
      <c r="L115" s="41"/>
      <c r="M115" s="217"/>
      <c r="N115" s="218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174</v>
      </c>
      <c r="AU115" s="14" t="s">
        <v>82</v>
      </c>
    </row>
    <row r="116" s="2" customFormat="1" ht="16.5" customHeight="1">
      <c r="A116" s="35"/>
      <c r="B116" s="36"/>
      <c r="C116" s="201" t="s">
        <v>7</v>
      </c>
      <c r="D116" s="201" t="s">
        <v>167</v>
      </c>
      <c r="E116" s="202" t="s">
        <v>3527</v>
      </c>
      <c r="F116" s="203" t="s">
        <v>3528</v>
      </c>
      <c r="G116" s="204" t="s">
        <v>2697</v>
      </c>
      <c r="H116" s="205">
        <v>410</v>
      </c>
      <c r="I116" s="206"/>
      <c r="J116" s="207">
        <f>ROUND(I116*H116,2)</f>
        <v>0</v>
      </c>
      <c r="K116" s="203" t="s">
        <v>171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2723</v>
      </c>
      <c r="AT116" s="212" t="s">
        <v>167</v>
      </c>
      <c r="AU116" s="212" t="s">
        <v>82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2723</v>
      </c>
      <c r="BM116" s="212" t="s">
        <v>3603</v>
      </c>
    </row>
    <row r="117" s="2" customFormat="1">
      <c r="A117" s="35"/>
      <c r="B117" s="36"/>
      <c r="C117" s="37"/>
      <c r="D117" s="214" t="s">
        <v>174</v>
      </c>
      <c r="E117" s="37"/>
      <c r="F117" s="215" t="s">
        <v>3530</v>
      </c>
      <c r="G117" s="37"/>
      <c r="H117" s="37"/>
      <c r="I117" s="216"/>
      <c r="J117" s="37"/>
      <c r="K117" s="37"/>
      <c r="L117" s="41"/>
      <c r="M117" s="229"/>
      <c r="N117" s="230"/>
      <c r="O117" s="231"/>
      <c r="P117" s="231"/>
      <c r="Q117" s="231"/>
      <c r="R117" s="231"/>
      <c r="S117" s="231"/>
      <c r="T117" s="23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174</v>
      </c>
      <c r="AU117" s="14" t="s">
        <v>82</v>
      </c>
    </row>
    <row r="118" s="2" customFormat="1" ht="6.96" customHeight="1">
      <c r="A118" s="35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41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sheet="1" autoFilter="0" formatColumns="0" formatRows="0" objects="1" scenarios="1" spinCount="100000" saltValue="MfOk7gc0R97+2zmpddN7XskXOJPNZnqRa44rsydxl55YGJReEwpd0TyOLXqRYk4/W+81Rx4Xnv8izGcaWuAWCQ==" hashValue="v0K1m/TwyF28PNYrkrGl88vpabBHDc4YQYLJBU5g4svcNzyjUj2GcReX1BBfTUNGbJPdGMqWMtglkwReVhKhuA==" algorithmName="SHA-512" password="CC35"/>
  <autoFilter ref="C85:K11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12" r:id="rId1" display="https://podminky.urs.cz/item/CS_URS_2025_02/998766312"/>
    <hyperlink ref="F115" r:id="rId2" display="https://podminky.urs.cz/item/CS_URS_2025_02/HZS1292"/>
    <hyperlink ref="F117" r:id="rId3" display="https://podminky.urs.cz/item/CS_URS_2025_02/HZS2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141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ROUND((SUM(BE81:BE112)),  2)</f>
        <v>0</v>
      </c>
      <c r="G33" s="35"/>
      <c r="H33" s="35"/>
      <c r="I33" s="145">
        <v>0.20999999999999999</v>
      </c>
      <c r="J33" s="144">
        <f>ROUND(((SUM(BE81:BE112))*I33),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ROUND((SUM(BF81:BF112)),  2)</f>
        <v>0</v>
      </c>
      <c r="G34" s="35"/>
      <c r="H34" s="35"/>
      <c r="I34" s="145">
        <v>0.12</v>
      </c>
      <c r="J34" s="144">
        <f>ROUND(((SUM(BF81:BF112))*I34),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ROUND((SUM(BG81:BG112)),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ROUND((SUM(BH81:BH112)),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ROUND((SUM(BI81:BI112)),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2025-109-2-01 - Přípojky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147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148</v>
      </c>
      <c r="E61" s="171"/>
      <c r="F61" s="171"/>
      <c r="G61" s="171"/>
      <c r="H61" s="171"/>
      <c r="I61" s="171"/>
      <c r="J61" s="172">
        <f>J83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149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57" t="str">
        <f>E7</f>
        <v>SK Modřany- provozní budova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140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2025-109-2-01 - Přípojky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>Komořanská - 47, Praha 4 - Modřany</v>
      </c>
      <c r="G75" s="37"/>
      <c r="H75" s="37"/>
      <c r="I75" s="29" t="s">
        <v>23</v>
      </c>
      <c r="J75" s="69" t="str">
        <f>IF(J12="","",J12)</f>
        <v>23. 7. 2025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40.05" customHeight="1">
      <c r="A77" s="35"/>
      <c r="B77" s="36"/>
      <c r="C77" s="29" t="s">
        <v>25</v>
      </c>
      <c r="D77" s="37"/>
      <c r="E77" s="37"/>
      <c r="F77" s="24" t="str">
        <f>E15</f>
        <v>Sportovní klub Modřany,Komořanská 47, Praha 4</v>
      </c>
      <c r="G77" s="37"/>
      <c r="H77" s="37"/>
      <c r="I77" s="29" t="s">
        <v>32</v>
      </c>
      <c r="J77" s="33" t="str">
        <f>E21</f>
        <v>ASLB spol.s.r.o.Fikarova 2157/1, Praha 4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30</v>
      </c>
      <c r="D78" s="37"/>
      <c r="E78" s="37"/>
      <c r="F78" s="24" t="str">
        <f>IF(E18="","",E18)</f>
        <v>Vyplň údaj</v>
      </c>
      <c r="G78" s="37"/>
      <c r="H78" s="37"/>
      <c r="I78" s="29" t="s">
        <v>36</v>
      </c>
      <c r="J78" s="33" t="str">
        <f>E24</f>
        <v xml:space="preserve"> 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1" customFormat="1" ht="29.28" customHeight="1">
      <c r="A80" s="174"/>
      <c r="B80" s="175"/>
      <c r="C80" s="176" t="s">
        <v>150</v>
      </c>
      <c r="D80" s="177" t="s">
        <v>59</v>
      </c>
      <c r="E80" s="177" t="s">
        <v>55</v>
      </c>
      <c r="F80" s="177" t="s">
        <v>56</v>
      </c>
      <c r="G80" s="177" t="s">
        <v>151</v>
      </c>
      <c r="H80" s="177" t="s">
        <v>152</v>
      </c>
      <c r="I80" s="177" t="s">
        <v>153</v>
      </c>
      <c r="J80" s="177" t="s">
        <v>145</v>
      </c>
      <c r="K80" s="178" t="s">
        <v>154</v>
      </c>
      <c r="L80" s="179"/>
      <c r="M80" s="89" t="s">
        <v>19</v>
      </c>
      <c r="N80" s="90" t="s">
        <v>44</v>
      </c>
      <c r="O80" s="90" t="s">
        <v>155</v>
      </c>
      <c r="P80" s="90" t="s">
        <v>156</v>
      </c>
      <c r="Q80" s="90" t="s">
        <v>157</v>
      </c>
      <c r="R80" s="90" t="s">
        <v>158</v>
      </c>
      <c r="S80" s="90" t="s">
        <v>159</v>
      </c>
      <c r="T80" s="91" t="s">
        <v>160</v>
      </c>
      <c r="U80" s="174"/>
      <c r="V80" s="174"/>
      <c r="W80" s="174"/>
      <c r="X80" s="174"/>
      <c r="Y80" s="174"/>
      <c r="Z80" s="174"/>
      <c r="AA80" s="174"/>
      <c r="AB80" s="174"/>
      <c r="AC80" s="174"/>
      <c r="AD80" s="174"/>
      <c r="AE80" s="174"/>
    </row>
    <row r="81" s="2" customFormat="1" ht="22.8" customHeight="1">
      <c r="A81" s="35"/>
      <c r="B81" s="36"/>
      <c r="C81" s="96" t="s">
        <v>161</v>
      </c>
      <c r="D81" s="37"/>
      <c r="E81" s="37"/>
      <c r="F81" s="37"/>
      <c r="G81" s="37"/>
      <c r="H81" s="37"/>
      <c r="I81" s="37"/>
      <c r="J81" s="180">
        <f>BK81</f>
        <v>0</v>
      </c>
      <c r="K81" s="37"/>
      <c r="L81" s="41"/>
      <c r="M81" s="92"/>
      <c r="N81" s="181"/>
      <c r="O81" s="93"/>
      <c r="P81" s="182">
        <f>P82</f>
        <v>0</v>
      </c>
      <c r="Q81" s="93"/>
      <c r="R81" s="182">
        <f>R82</f>
        <v>25.753502319999999</v>
      </c>
      <c r="S81" s="93"/>
      <c r="T81" s="183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73</v>
      </c>
      <c r="AU81" s="14" t="s">
        <v>146</v>
      </c>
      <c r="BK81" s="184">
        <f>BK82</f>
        <v>0</v>
      </c>
    </row>
    <row r="82" s="12" customFormat="1" ht="25.92" customHeight="1">
      <c r="A82" s="12"/>
      <c r="B82" s="185"/>
      <c r="C82" s="186"/>
      <c r="D82" s="187" t="s">
        <v>73</v>
      </c>
      <c r="E82" s="188" t="s">
        <v>162</v>
      </c>
      <c r="F82" s="188" t="s">
        <v>163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25.753502319999999</v>
      </c>
      <c r="S82" s="193"/>
      <c r="T82" s="19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6" t="s">
        <v>82</v>
      </c>
      <c r="AT82" s="197" t="s">
        <v>73</v>
      </c>
      <c r="AU82" s="197" t="s">
        <v>74</v>
      </c>
      <c r="AY82" s="196" t="s">
        <v>164</v>
      </c>
      <c r="BK82" s="198">
        <f>BK83</f>
        <v>0</v>
      </c>
    </row>
    <row r="83" s="12" customFormat="1" ht="22.8" customHeight="1">
      <c r="A83" s="12"/>
      <c r="B83" s="185"/>
      <c r="C83" s="186"/>
      <c r="D83" s="187" t="s">
        <v>73</v>
      </c>
      <c r="E83" s="199" t="s">
        <v>165</v>
      </c>
      <c r="F83" s="199" t="s">
        <v>166</v>
      </c>
      <c r="G83" s="186"/>
      <c r="H83" s="186"/>
      <c r="I83" s="189"/>
      <c r="J83" s="200">
        <f>BK83</f>
        <v>0</v>
      </c>
      <c r="K83" s="186"/>
      <c r="L83" s="191"/>
      <c r="M83" s="192"/>
      <c r="N83" s="193"/>
      <c r="O83" s="193"/>
      <c r="P83" s="194">
        <f>SUM(P84:P112)</f>
        <v>0</v>
      </c>
      <c r="Q83" s="193"/>
      <c r="R83" s="194">
        <f>SUM(R84:R112)</f>
        <v>25.753502319999999</v>
      </c>
      <c r="S83" s="193"/>
      <c r="T83" s="195">
        <f>SUM(T84:T112)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6" t="s">
        <v>82</v>
      </c>
      <c r="AT83" s="197" t="s">
        <v>73</v>
      </c>
      <c r="AU83" s="197" t="s">
        <v>82</v>
      </c>
      <c r="AY83" s="196" t="s">
        <v>164</v>
      </c>
      <c r="BK83" s="198">
        <f>SUM(BK84:BK112)</f>
        <v>0</v>
      </c>
    </row>
    <row r="84" s="2" customFormat="1" ht="16.5" customHeight="1">
      <c r="A84" s="35"/>
      <c r="B84" s="36"/>
      <c r="C84" s="201" t="s">
        <v>82</v>
      </c>
      <c r="D84" s="201" t="s">
        <v>167</v>
      </c>
      <c r="E84" s="202" t="s">
        <v>168</v>
      </c>
      <c r="F84" s="203" t="s">
        <v>169</v>
      </c>
      <c r="G84" s="204" t="s">
        <v>170</v>
      </c>
      <c r="H84" s="205">
        <v>36.240000000000002</v>
      </c>
      <c r="I84" s="206"/>
      <c r="J84" s="207">
        <f>ROUND(I84*H84,2)</f>
        <v>0</v>
      </c>
      <c r="K84" s="203" t="s">
        <v>171</v>
      </c>
      <c r="L84" s="41"/>
      <c r="M84" s="208" t="s">
        <v>19</v>
      </c>
      <c r="N84" s="209" t="s">
        <v>45</v>
      </c>
      <c r="O84" s="81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2" t="s">
        <v>172</v>
      </c>
      <c r="AT84" s="212" t="s">
        <v>167</v>
      </c>
      <c r="AU84" s="212" t="s">
        <v>84</v>
      </c>
      <c r="AY84" s="14" t="s">
        <v>164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4" t="s">
        <v>82</v>
      </c>
      <c r="BK84" s="213">
        <f>ROUND(I84*H84,2)</f>
        <v>0</v>
      </c>
      <c r="BL84" s="14" t="s">
        <v>172</v>
      </c>
      <c r="BM84" s="212" t="s">
        <v>173</v>
      </c>
    </row>
    <row r="85" s="2" customFormat="1">
      <c r="A85" s="35"/>
      <c r="B85" s="36"/>
      <c r="C85" s="37"/>
      <c r="D85" s="214" t="s">
        <v>174</v>
      </c>
      <c r="E85" s="37"/>
      <c r="F85" s="215" t="s">
        <v>175</v>
      </c>
      <c r="G85" s="37"/>
      <c r="H85" s="37"/>
      <c r="I85" s="216"/>
      <c r="J85" s="37"/>
      <c r="K85" s="37"/>
      <c r="L85" s="41"/>
      <c r="M85" s="217"/>
      <c r="N85" s="218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174</v>
      </c>
      <c r="AU85" s="14" t="s">
        <v>84</v>
      </c>
    </row>
    <row r="86" s="2" customFormat="1" ht="24.15" customHeight="1">
      <c r="A86" s="35"/>
      <c r="B86" s="36"/>
      <c r="C86" s="201" t="s">
        <v>84</v>
      </c>
      <c r="D86" s="201" t="s">
        <v>167</v>
      </c>
      <c r="E86" s="202" t="s">
        <v>176</v>
      </c>
      <c r="F86" s="203" t="s">
        <v>177</v>
      </c>
      <c r="G86" s="204" t="s">
        <v>178</v>
      </c>
      <c r="H86" s="205">
        <v>28.992000000000001</v>
      </c>
      <c r="I86" s="206"/>
      <c r="J86" s="207">
        <f>ROUND(I86*H86,2)</f>
        <v>0</v>
      </c>
      <c r="K86" s="203" t="s">
        <v>171</v>
      </c>
      <c r="L86" s="41"/>
      <c r="M86" s="208" t="s">
        <v>19</v>
      </c>
      <c r="N86" s="209" t="s">
        <v>45</v>
      </c>
      <c r="O86" s="81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2" t="s">
        <v>172</v>
      </c>
      <c r="AT86" s="212" t="s">
        <v>167</v>
      </c>
      <c r="AU86" s="212" t="s">
        <v>84</v>
      </c>
      <c r="AY86" s="14" t="s">
        <v>164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4" t="s">
        <v>82</v>
      </c>
      <c r="BK86" s="213">
        <f>ROUND(I86*H86,2)</f>
        <v>0</v>
      </c>
      <c r="BL86" s="14" t="s">
        <v>172</v>
      </c>
      <c r="BM86" s="212" t="s">
        <v>179</v>
      </c>
    </row>
    <row r="87" s="2" customFormat="1">
      <c r="A87" s="35"/>
      <c r="B87" s="36"/>
      <c r="C87" s="37"/>
      <c r="D87" s="214" t="s">
        <v>174</v>
      </c>
      <c r="E87" s="37"/>
      <c r="F87" s="215" t="s">
        <v>180</v>
      </c>
      <c r="G87" s="37"/>
      <c r="H87" s="37"/>
      <c r="I87" s="216"/>
      <c r="J87" s="37"/>
      <c r="K87" s="37"/>
      <c r="L87" s="41"/>
      <c r="M87" s="217"/>
      <c r="N87" s="218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174</v>
      </c>
      <c r="AU87" s="14" t="s">
        <v>84</v>
      </c>
    </row>
    <row r="88" s="2" customFormat="1" ht="33" customHeight="1">
      <c r="A88" s="35"/>
      <c r="B88" s="36"/>
      <c r="C88" s="201" t="s">
        <v>181</v>
      </c>
      <c r="D88" s="201" t="s">
        <v>167</v>
      </c>
      <c r="E88" s="202" t="s">
        <v>182</v>
      </c>
      <c r="F88" s="203" t="s">
        <v>183</v>
      </c>
      <c r="G88" s="204" t="s">
        <v>178</v>
      </c>
      <c r="H88" s="205">
        <v>16.308</v>
      </c>
      <c r="I88" s="206"/>
      <c r="J88" s="207">
        <f>ROUND(I88*H88,2)</f>
        <v>0</v>
      </c>
      <c r="K88" s="203" t="s">
        <v>171</v>
      </c>
      <c r="L88" s="41"/>
      <c r="M88" s="208" t="s">
        <v>19</v>
      </c>
      <c r="N88" s="209" t="s">
        <v>45</v>
      </c>
      <c r="O88" s="81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172</v>
      </c>
      <c r="AT88" s="212" t="s">
        <v>167</v>
      </c>
      <c r="AU88" s="212" t="s">
        <v>84</v>
      </c>
      <c r="AY88" s="14" t="s">
        <v>164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82</v>
      </c>
      <c r="BK88" s="213">
        <f>ROUND(I88*H88,2)</f>
        <v>0</v>
      </c>
      <c r="BL88" s="14" t="s">
        <v>172</v>
      </c>
      <c r="BM88" s="212" t="s">
        <v>184</v>
      </c>
    </row>
    <row r="89" s="2" customFormat="1">
      <c r="A89" s="35"/>
      <c r="B89" s="36"/>
      <c r="C89" s="37"/>
      <c r="D89" s="214" t="s">
        <v>174</v>
      </c>
      <c r="E89" s="37"/>
      <c r="F89" s="215" t="s">
        <v>185</v>
      </c>
      <c r="G89" s="37"/>
      <c r="H89" s="37"/>
      <c r="I89" s="216"/>
      <c r="J89" s="37"/>
      <c r="K89" s="37"/>
      <c r="L89" s="41"/>
      <c r="M89" s="217"/>
      <c r="N89" s="21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174</v>
      </c>
      <c r="AU89" s="14" t="s">
        <v>84</v>
      </c>
    </row>
    <row r="90" s="2" customFormat="1" ht="37.8" customHeight="1">
      <c r="A90" s="35"/>
      <c r="B90" s="36"/>
      <c r="C90" s="201" t="s">
        <v>172</v>
      </c>
      <c r="D90" s="201" t="s">
        <v>167</v>
      </c>
      <c r="E90" s="202" t="s">
        <v>186</v>
      </c>
      <c r="F90" s="203" t="s">
        <v>187</v>
      </c>
      <c r="G90" s="204" t="s">
        <v>178</v>
      </c>
      <c r="H90" s="205">
        <v>16.308</v>
      </c>
      <c r="I90" s="206"/>
      <c r="J90" s="207">
        <f>ROUND(I90*H90,2)</f>
        <v>0</v>
      </c>
      <c r="K90" s="203" t="s">
        <v>171</v>
      </c>
      <c r="L90" s="41"/>
      <c r="M90" s="208" t="s">
        <v>19</v>
      </c>
      <c r="N90" s="209" t="s">
        <v>45</v>
      </c>
      <c r="O90" s="81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172</v>
      </c>
      <c r="AT90" s="212" t="s">
        <v>167</v>
      </c>
      <c r="AU90" s="212" t="s">
        <v>84</v>
      </c>
      <c r="AY90" s="14" t="s">
        <v>164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82</v>
      </c>
      <c r="BK90" s="213">
        <f>ROUND(I90*H90,2)</f>
        <v>0</v>
      </c>
      <c r="BL90" s="14" t="s">
        <v>172</v>
      </c>
      <c r="BM90" s="212" t="s">
        <v>188</v>
      </c>
    </row>
    <row r="91" s="2" customFormat="1">
      <c r="A91" s="35"/>
      <c r="B91" s="36"/>
      <c r="C91" s="37"/>
      <c r="D91" s="214" t="s">
        <v>174</v>
      </c>
      <c r="E91" s="37"/>
      <c r="F91" s="215" t="s">
        <v>189</v>
      </c>
      <c r="G91" s="37"/>
      <c r="H91" s="37"/>
      <c r="I91" s="216"/>
      <c r="J91" s="37"/>
      <c r="K91" s="37"/>
      <c r="L91" s="41"/>
      <c r="M91" s="217"/>
      <c r="N91" s="218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174</v>
      </c>
      <c r="AU91" s="14" t="s">
        <v>84</v>
      </c>
    </row>
    <row r="92" s="2" customFormat="1" ht="24.15" customHeight="1">
      <c r="A92" s="35"/>
      <c r="B92" s="36"/>
      <c r="C92" s="201" t="s">
        <v>190</v>
      </c>
      <c r="D92" s="201" t="s">
        <v>167</v>
      </c>
      <c r="E92" s="202" t="s">
        <v>191</v>
      </c>
      <c r="F92" s="203" t="s">
        <v>192</v>
      </c>
      <c r="G92" s="204" t="s">
        <v>178</v>
      </c>
      <c r="H92" s="205">
        <v>16.308</v>
      </c>
      <c r="I92" s="206"/>
      <c r="J92" s="207">
        <f>ROUND(I92*H92,2)</f>
        <v>0</v>
      </c>
      <c r="K92" s="203" t="s">
        <v>171</v>
      </c>
      <c r="L92" s="41"/>
      <c r="M92" s="208" t="s">
        <v>19</v>
      </c>
      <c r="N92" s="209" t="s">
        <v>45</v>
      </c>
      <c r="O92" s="81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172</v>
      </c>
      <c r="AT92" s="212" t="s">
        <v>167</v>
      </c>
      <c r="AU92" s="212" t="s">
        <v>84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172</v>
      </c>
      <c r="BM92" s="212" t="s">
        <v>193</v>
      </c>
    </row>
    <row r="93" s="2" customFormat="1">
      <c r="A93" s="35"/>
      <c r="B93" s="36"/>
      <c r="C93" s="37"/>
      <c r="D93" s="214" t="s">
        <v>174</v>
      </c>
      <c r="E93" s="37"/>
      <c r="F93" s="215" t="s">
        <v>194</v>
      </c>
      <c r="G93" s="37"/>
      <c r="H93" s="37"/>
      <c r="I93" s="216"/>
      <c r="J93" s="37"/>
      <c r="K93" s="37"/>
      <c r="L93" s="41"/>
      <c r="M93" s="217"/>
      <c r="N93" s="218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174</v>
      </c>
      <c r="AU93" s="14" t="s">
        <v>84</v>
      </c>
    </row>
    <row r="94" s="2" customFormat="1" ht="24.15" customHeight="1">
      <c r="A94" s="35"/>
      <c r="B94" s="36"/>
      <c r="C94" s="201" t="s">
        <v>195</v>
      </c>
      <c r="D94" s="201" t="s">
        <v>167</v>
      </c>
      <c r="E94" s="202" t="s">
        <v>196</v>
      </c>
      <c r="F94" s="203" t="s">
        <v>197</v>
      </c>
      <c r="G94" s="204" t="s">
        <v>178</v>
      </c>
      <c r="H94" s="205">
        <v>16.308</v>
      </c>
      <c r="I94" s="206"/>
      <c r="J94" s="207">
        <f>ROUND(I94*H94,2)</f>
        <v>0</v>
      </c>
      <c r="K94" s="203" t="s">
        <v>171</v>
      </c>
      <c r="L94" s="41"/>
      <c r="M94" s="208" t="s">
        <v>19</v>
      </c>
      <c r="N94" s="209" t="s">
        <v>45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172</v>
      </c>
      <c r="AT94" s="212" t="s">
        <v>167</v>
      </c>
      <c r="AU94" s="212" t="s">
        <v>84</v>
      </c>
      <c r="AY94" s="14" t="s">
        <v>164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82</v>
      </c>
      <c r="BK94" s="213">
        <f>ROUND(I94*H94,2)</f>
        <v>0</v>
      </c>
      <c r="BL94" s="14" t="s">
        <v>172</v>
      </c>
      <c r="BM94" s="212" t="s">
        <v>198</v>
      </c>
    </row>
    <row r="95" s="2" customFormat="1">
      <c r="A95" s="35"/>
      <c r="B95" s="36"/>
      <c r="C95" s="37"/>
      <c r="D95" s="214" t="s">
        <v>174</v>
      </c>
      <c r="E95" s="37"/>
      <c r="F95" s="215" t="s">
        <v>199</v>
      </c>
      <c r="G95" s="37"/>
      <c r="H95" s="37"/>
      <c r="I95" s="216"/>
      <c r="J95" s="37"/>
      <c r="K95" s="37"/>
      <c r="L95" s="41"/>
      <c r="M95" s="217"/>
      <c r="N95" s="218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174</v>
      </c>
      <c r="AU95" s="14" t="s">
        <v>84</v>
      </c>
    </row>
    <row r="96" s="2" customFormat="1" ht="24.15" customHeight="1">
      <c r="A96" s="35"/>
      <c r="B96" s="36"/>
      <c r="C96" s="201" t="s">
        <v>200</v>
      </c>
      <c r="D96" s="201" t="s">
        <v>167</v>
      </c>
      <c r="E96" s="202" t="s">
        <v>201</v>
      </c>
      <c r="F96" s="203" t="s">
        <v>202</v>
      </c>
      <c r="G96" s="204" t="s">
        <v>203</v>
      </c>
      <c r="H96" s="205">
        <v>26.091999999999999</v>
      </c>
      <c r="I96" s="206"/>
      <c r="J96" s="207">
        <f>ROUND(I96*H96,2)</f>
        <v>0</v>
      </c>
      <c r="K96" s="203" t="s">
        <v>171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172</v>
      </c>
      <c r="AT96" s="212" t="s">
        <v>167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172</v>
      </c>
      <c r="BM96" s="212" t="s">
        <v>204</v>
      </c>
    </row>
    <row r="97" s="2" customFormat="1">
      <c r="A97" s="35"/>
      <c r="B97" s="36"/>
      <c r="C97" s="37"/>
      <c r="D97" s="214" t="s">
        <v>174</v>
      </c>
      <c r="E97" s="37"/>
      <c r="F97" s="215" t="s">
        <v>205</v>
      </c>
      <c r="G97" s="37"/>
      <c r="H97" s="37"/>
      <c r="I97" s="216"/>
      <c r="J97" s="37"/>
      <c r="K97" s="37"/>
      <c r="L97" s="41"/>
      <c r="M97" s="217"/>
      <c r="N97" s="218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174</v>
      </c>
      <c r="AU97" s="14" t="s">
        <v>84</v>
      </c>
    </row>
    <row r="98" s="2" customFormat="1" ht="24.15" customHeight="1">
      <c r="A98" s="35"/>
      <c r="B98" s="36"/>
      <c r="C98" s="201" t="s">
        <v>206</v>
      </c>
      <c r="D98" s="201" t="s">
        <v>167</v>
      </c>
      <c r="E98" s="202" t="s">
        <v>207</v>
      </c>
      <c r="F98" s="203" t="s">
        <v>208</v>
      </c>
      <c r="G98" s="204" t="s">
        <v>203</v>
      </c>
      <c r="H98" s="205">
        <v>26.091999999999999</v>
      </c>
      <c r="I98" s="206"/>
      <c r="J98" s="207">
        <f>ROUND(I98*H98,2)</f>
        <v>0</v>
      </c>
      <c r="K98" s="203" t="s">
        <v>171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172</v>
      </c>
      <c r="AT98" s="212" t="s">
        <v>167</v>
      </c>
      <c r="AU98" s="212" t="s">
        <v>84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172</v>
      </c>
      <c r="BM98" s="212" t="s">
        <v>209</v>
      </c>
    </row>
    <row r="99" s="2" customFormat="1">
      <c r="A99" s="35"/>
      <c r="B99" s="36"/>
      <c r="C99" s="37"/>
      <c r="D99" s="214" t="s">
        <v>174</v>
      </c>
      <c r="E99" s="37"/>
      <c r="F99" s="215" t="s">
        <v>210</v>
      </c>
      <c r="G99" s="37"/>
      <c r="H99" s="37"/>
      <c r="I99" s="216"/>
      <c r="J99" s="37"/>
      <c r="K99" s="37"/>
      <c r="L99" s="41"/>
      <c r="M99" s="217"/>
      <c r="N99" s="218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174</v>
      </c>
      <c r="AU99" s="14" t="s">
        <v>84</v>
      </c>
    </row>
    <row r="100" s="2" customFormat="1" ht="24.15" customHeight="1">
      <c r="A100" s="35"/>
      <c r="B100" s="36"/>
      <c r="C100" s="201" t="s">
        <v>211</v>
      </c>
      <c r="D100" s="201" t="s">
        <v>167</v>
      </c>
      <c r="E100" s="202" t="s">
        <v>212</v>
      </c>
      <c r="F100" s="203" t="s">
        <v>213</v>
      </c>
      <c r="G100" s="204" t="s">
        <v>170</v>
      </c>
      <c r="H100" s="205">
        <v>36.240000000000002</v>
      </c>
      <c r="I100" s="206"/>
      <c r="J100" s="207">
        <f>ROUND(I100*H100,2)</f>
        <v>0</v>
      </c>
      <c r="K100" s="203" t="s">
        <v>171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172</v>
      </c>
      <c r="AT100" s="212" t="s">
        <v>167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172</v>
      </c>
      <c r="BM100" s="212" t="s">
        <v>214</v>
      </c>
    </row>
    <row r="101" s="2" customFormat="1">
      <c r="A101" s="35"/>
      <c r="B101" s="36"/>
      <c r="C101" s="37"/>
      <c r="D101" s="214" t="s">
        <v>174</v>
      </c>
      <c r="E101" s="37"/>
      <c r="F101" s="215" t="s">
        <v>215</v>
      </c>
      <c r="G101" s="37"/>
      <c r="H101" s="37"/>
      <c r="I101" s="216"/>
      <c r="J101" s="37"/>
      <c r="K101" s="37"/>
      <c r="L101" s="41"/>
      <c r="M101" s="217"/>
      <c r="N101" s="218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174</v>
      </c>
      <c r="AU101" s="14" t="s">
        <v>84</v>
      </c>
    </row>
    <row r="102" s="2" customFormat="1" ht="16.5" customHeight="1">
      <c r="A102" s="35"/>
      <c r="B102" s="36"/>
      <c r="C102" s="201" t="s">
        <v>216</v>
      </c>
      <c r="D102" s="201" t="s">
        <v>167</v>
      </c>
      <c r="E102" s="202" t="s">
        <v>217</v>
      </c>
      <c r="F102" s="203" t="s">
        <v>218</v>
      </c>
      <c r="G102" s="204" t="s">
        <v>219</v>
      </c>
      <c r="H102" s="205">
        <v>90.599999999999994</v>
      </c>
      <c r="I102" s="206"/>
      <c r="J102" s="207">
        <f>ROUND(I102*H102,2)</f>
        <v>0</v>
      </c>
      <c r="K102" s="203" t="s">
        <v>171</v>
      </c>
      <c r="L102" s="41"/>
      <c r="M102" s="208" t="s">
        <v>19</v>
      </c>
      <c r="N102" s="209" t="s">
        <v>45</v>
      </c>
      <c r="O102" s="81"/>
      <c r="P102" s="210">
        <f>O102*H102</f>
        <v>0</v>
      </c>
      <c r="Q102" s="210">
        <v>0.000126</v>
      </c>
      <c r="R102" s="210">
        <f>Q102*H102</f>
        <v>0.0114156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172</v>
      </c>
      <c r="AT102" s="212" t="s">
        <v>167</v>
      </c>
      <c r="AU102" s="212" t="s">
        <v>84</v>
      </c>
      <c r="AY102" s="14" t="s">
        <v>164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82</v>
      </c>
      <c r="BK102" s="213">
        <f>ROUND(I102*H102,2)</f>
        <v>0</v>
      </c>
      <c r="BL102" s="14" t="s">
        <v>172</v>
      </c>
      <c r="BM102" s="212" t="s">
        <v>220</v>
      </c>
    </row>
    <row r="103" s="2" customFormat="1">
      <c r="A103" s="35"/>
      <c r="B103" s="36"/>
      <c r="C103" s="37"/>
      <c r="D103" s="214" t="s">
        <v>174</v>
      </c>
      <c r="E103" s="37"/>
      <c r="F103" s="215" t="s">
        <v>221</v>
      </c>
      <c r="G103" s="37"/>
      <c r="H103" s="37"/>
      <c r="I103" s="216"/>
      <c r="J103" s="37"/>
      <c r="K103" s="37"/>
      <c r="L103" s="41"/>
      <c r="M103" s="217"/>
      <c r="N103" s="218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174</v>
      </c>
      <c r="AU103" s="14" t="s">
        <v>84</v>
      </c>
    </row>
    <row r="104" s="2" customFormat="1" ht="24.15" customHeight="1">
      <c r="A104" s="35"/>
      <c r="B104" s="36"/>
      <c r="C104" s="201" t="s">
        <v>222</v>
      </c>
      <c r="D104" s="201" t="s">
        <v>167</v>
      </c>
      <c r="E104" s="202" t="s">
        <v>223</v>
      </c>
      <c r="F104" s="203" t="s">
        <v>224</v>
      </c>
      <c r="G104" s="204" t="s">
        <v>170</v>
      </c>
      <c r="H104" s="205">
        <v>36.240000000000002</v>
      </c>
      <c r="I104" s="206"/>
      <c r="J104" s="207">
        <f>ROUND(I104*H104,2)</f>
        <v>0</v>
      </c>
      <c r="K104" s="203" t="s">
        <v>171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0.080327999999999997</v>
      </c>
      <c r="R104" s="210">
        <f>Q104*H104</f>
        <v>2.9110867200000001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172</v>
      </c>
      <c r="AT104" s="212" t="s">
        <v>167</v>
      </c>
      <c r="AU104" s="212" t="s">
        <v>84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172</v>
      </c>
      <c r="BM104" s="212" t="s">
        <v>225</v>
      </c>
    </row>
    <row r="105" s="2" customFormat="1">
      <c r="A105" s="35"/>
      <c r="B105" s="36"/>
      <c r="C105" s="37"/>
      <c r="D105" s="214" t="s">
        <v>174</v>
      </c>
      <c r="E105" s="37"/>
      <c r="F105" s="215" t="s">
        <v>226</v>
      </c>
      <c r="G105" s="37"/>
      <c r="H105" s="37"/>
      <c r="I105" s="216"/>
      <c r="J105" s="37"/>
      <c r="K105" s="37"/>
      <c r="L105" s="41"/>
      <c r="M105" s="217"/>
      <c r="N105" s="218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174</v>
      </c>
      <c r="AU105" s="14" t="s">
        <v>84</v>
      </c>
    </row>
    <row r="106" s="2" customFormat="1" ht="37.8" customHeight="1">
      <c r="A106" s="35"/>
      <c r="B106" s="36"/>
      <c r="C106" s="201" t="s">
        <v>8</v>
      </c>
      <c r="D106" s="201" t="s">
        <v>167</v>
      </c>
      <c r="E106" s="202" t="s">
        <v>227</v>
      </c>
      <c r="F106" s="203" t="s">
        <v>228</v>
      </c>
      <c r="G106" s="204" t="s">
        <v>178</v>
      </c>
      <c r="H106" s="205">
        <v>10.872</v>
      </c>
      <c r="I106" s="206"/>
      <c r="J106" s="207">
        <f>ROUND(I106*H106,2)</f>
        <v>0</v>
      </c>
      <c r="K106" s="203" t="s">
        <v>171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172</v>
      </c>
      <c r="AT106" s="212" t="s">
        <v>167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172</v>
      </c>
      <c r="BM106" s="212" t="s">
        <v>229</v>
      </c>
    </row>
    <row r="107" s="2" customFormat="1">
      <c r="A107" s="35"/>
      <c r="B107" s="36"/>
      <c r="C107" s="37"/>
      <c r="D107" s="214" t="s">
        <v>174</v>
      </c>
      <c r="E107" s="37"/>
      <c r="F107" s="215" t="s">
        <v>230</v>
      </c>
      <c r="G107" s="37"/>
      <c r="H107" s="37"/>
      <c r="I107" s="216"/>
      <c r="J107" s="37"/>
      <c r="K107" s="37"/>
      <c r="L107" s="41"/>
      <c r="M107" s="217"/>
      <c r="N107" s="218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174</v>
      </c>
      <c r="AU107" s="14" t="s">
        <v>84</v>
      </c>
    </row>
    <row r="108" s="2" customFormat="1" ht="16.5" customHeight="1">
      <c r="A108" s="35"/>
      <c r="B108" s="36"/>
      <c r="C108" s="219" t="s">
        <v>231</v>
      </c>
      <c r="D108" s="219" t="s">
        <v>232</v>
      </c>
      <c r="E108" s="220" t="s">
        <v>233</v>
      </c>
      <c r="F108" s="221" t="s">
        <v>234</v>
      </c>
      <c r="G108" s="222" t="s">
        <v>203</v>
      </c>
      <c r="H108" s="223">
        <v>22.831</v>
      </c>
      <c r="I108" s="224"/>
      <c r="J108" s="225">
        <f>ROUND(I108*H108,2)</f>
        <v>0</v>
      </c>
      <c r="K108" s="221" t="s">
        <v>171</v>
      </c>
      <c r="L108" s="226"/>
      <c r="M108" s="227" t="s">
        <v>19</v>
      </c>
      <c r="N108" s="228" t="s">
        <v>45</v>
      </c>
      <c r="O108" s="81"/>
      <c r="P108" s="210">
        <f>O108*H108</f>
        <v>0</v>
      </c>
      <c r="Q108" s="210">
        <v>1</v>
      </c>
      <c r="R108" s="210">
        <f>Q108*H108</f>
        <v>22.831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206</v>
      </c>
      <c r="AT108" s="212" t="s">
        <v>232</v>
      </c>
      <c r="AU108" s="212" t="s">
        <v>84</v>
      </c>
      <c r="AY108" s="14" t="s">
        <v>164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82</v>
      </c>
      <c r="BK108" s="213">
        <f>ROUND(I108*H108,2)</f>
        <v>0</v>
      </c>
      <c r="BL108" s="14" t="s">
        <v>172</v>
      </c>
      <c r="BM108" s="212" t="s">
        <v>235</v>
      </c>
    </row>
    <row r="109" s="2" customFormat="1" ht="37.8" customHeight="1">
      <c r="A109" s="35"/>
      <c r="B109" s="36"/>
      <c r="C109" s="201" t="s">
        <v>236</v>
      </c>
      <c r="D109" s="201" t="s">
        <v>167</v>
      </c>
      <c r="E109" s="202" t="s">
        <v>227</v>
      </c>
      <c r="F109" s="203" t="s">
        <v>228</v>
      </c>
      <c r="G109" s="204" t="s">
        <v>178</v>
      </c>
      <c r="H109" s="205">
        <v>12.683999999999999</v>
      </c>
      <c r="I109" s="206"/>
      <c r="J109" s="207">
        <f>ROUND(I109*H109,2)</f>
        <v>0</v>
      </c>
      <c r="K109" s="203" t="s">
        <v>171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172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172</v>
      </c>
      <c r="BM109" s="212" t="s">
        <v>237</v>
      </c>
    </row>
    <row r="110" s="2" customFormat="1">
      <c r="A110" s="35"/>
      <c r="B110" s="36"/>
      <c r="C110" s="37"/>
      <c r="D110" s="214" t="s">
        <v>174</v>
      </c>
      <c r="E110" s="37"/>
      <c r="F110" s="215" t="s">
        <v>230</v>
      </c>
      <c r="G110" s="37"/>
      <c r="H110" s="37"/>
      <c r="I110" s="216"/>
      <c r="J110" s="37"/>
      <c r="K110" s="37"/>
      <c r="L110" s="41"/>
      <c r="M110" s="217"/>
      <c r="N110" s="218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174</v>
      </c>
      <c r="AU110" s="14" t="s">
        <v>84</v>
      </c>
    </row>
    <row r="111" s="2" customFormat="1" ht="24.15" customHeight="1">
      <c r="A111" s="35"/>
      <c r="B111" s="36"/>
      <c r="C111" s="201" t="s">
        <v>238</v>
      </c>
      <c r="D111" s="201" t="s">
        <v>167</v>
      </c>
      <c r="E111" s="202" t="s">
        <v>239</v>
      </c>
      <c r="F111" s="203" t="s">
        <v>240</v>
      </c>
      <c r="G111" s="204" t="s">
        <v>170</v>
      </c>
      <c r="H111" s="205">
        <v>36.240000000000002</v>
      </c>
      <c r="I111" s="206"/>
      <c r="J111" s="207">
        <f>ROUND(I111*H111,2)</f>
        <v>0</v>
      </c>
      <c r="K111" s="203" t="s">
        <v>171</v>
      </c>
      <c r="L111" s="41"/>
      <c r="M111" s="208" t="s">
        <v>19</v>
      </c>
      <c r="N111" s="209" t="s">
        <v>45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172</v>
      </c>
      <c r="AT111" s="212" t="s">
        <v>167</v>
      </c>
      <c r="AU111" s="212" t="s">
        <v>84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172</v>
      </c>
      <c r="BM111" s="212" t="s">
        <v>241</v>
      </c>
    </row>
    <row r="112" s="2" customFormat="1">
      <c r="A112" s="35"/>
      <c r="B112" s="36"/>
      <c r="C112" s="37"/>
      <c r="D112" s="214" t="s">
        <v>174</v>
      </c>
      <c r="E112" s="37"/>
      <c r="F112" s="215" t="s">
        <v>242</v>
      </c>
      <c r="G112" s="37"/>
      <c r="H112" s="37"/>
      <c r="I112" s="216"/>
      <c r="J112" s="37"/>
      <c r="K112" s="37"/>
      <c r="L112" s="41"/>
      <c r="M112" s="229"/>
      <c r="N112" s="230"/>
      <c r="O112" s="231"/>
      <c r="P112" s="231"/>
      <c r="Q112" s="231"/>
      <c r="R112" s="231"/>
      <c r="S112" s="231"/>
      <c r="T112" s="23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174</v>
      </c>
      <c r="AU112" s="14" t="s">
        <v>84</v>
      </c>
    </row>
    <row r="113" s="2" customFormat="1" ht="6.96" customHeight="1">
      <c r="A113" s="35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41"/>
      <c r="M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</sheetData>
  <sheetProtection sheet="1" autoFilter="0" formatColumns="0" formatRows="0" objects="1" scenarios="1" spinCount="100000" saltValue="tWCAZX8uteuJPF8zjGMVQ2+kdkYDqTSaznjQX5j1GgtjwgGpVe3v01NEuAedwrhtfQrRZYLJTIsKcnSUMbcewg==" hashValue="Un0RKG7JaB/1v+Z9SwT1GZQJbRZmyrG8y62LV7ogtNlxOPmDMDuxFlDr/EGUd8aXUVwNWQhq/CCwb8VNwZkJhw==" algorithmName="SHA-512" password="CC35"/>
  <autoFilter ref="C80:K11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121151103"/>
    <hyperlink ref="F87" r:id="rId2" display="https://podminky.urs.cz/item/CS_URS_2025_02/132351101"/>
    <hyperlink ref="F89" r:id="rId3" display="https://podminky.urs.cz/item/CS_URS_2025_02/162251101"/>
    <hyperlink ref="F91" r:id="rId4" display="https://podminky.urs.cz/item/CS_URS_2025_02/162751117"/>
    <hyperlink ref="F93" r:id="rId5" display="https://podminky.urs.cz/item/CS_URS_2025_02/167151101"/>
    <hyperlink ref="F95" r:id="rId6" display="https://podminky.urs.cz/item/CS_URS_2025_02/171201201"/>
    <hyperlink ref="F97" r:id="rId7" display="https://podminky.urs.cz/item/CS_URS_2025_02/171201221"/>
    <hyperlink ref="F99" r:id="rId8" display="https://podminky.urs.cz/item/CS_URS_2025_02/171201231"/>
    <hyperlink ref="F101" r:id="rId9" display="https://podminky.urs.cz/item/CS_URS_2025_02/215901101"/>
    <hyperlink ref="F103" r:id="rId10" display="https://podminky.urs.cz/item/CS_URS_2025_02/899722114"/>
    <hyperlink ref="F105" r:id="rId11" display="https://podminky.urs.cz/item/CS_URS_2025_02/959241121"/>
    <hyperlink ref="F107" r:id="rId12" display="https://podminky.urs.cz/item/CS_URS_2025_02/175111101"/>
    <hyperlink ref="F110" r:id="rId13" display="https://podminky.urs.cz/item/CS_URS_2025_02/175111101"/>
    <hyperlink ref="F112" r:id="rId14" display="https://podminky.urs.cz/item/CS_URS_2025_02/18235102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138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3604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ROUND(J85,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ROUND((SUM(BE85:BE107)),  2)</f>
        <v>0</v>
      </c>
      <c r="G33" s="35"/>
      <c r="H33" s="35"/>
      <c r="I33" s="145">
        <v>0.20999999999999999</v>
      </c>
      <c r="J33" s="144">
        <f>ROUND(((SUM(BE85:BE107))*I33),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ROUND((SUM(BF85:BF107)),  2)</f>
        <v>0</v>
      </c>
      <c r="G34" s="35"/>
      <c r="H34" s="35"/>
      <c r="I34" s="145">
        <v>0.12</v>
      </c>
      <c r="J34" s="144">
        <f>ROUND(((SUM(BF85:BF107))*I34),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ROUND((SUM(BG85:BG107)),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ROUND((SUM(BH85:BH107)),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ROUND((SUM(BI85:BI107)),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2025-109-2B-19 - VRN - vedlejší rozpočtové náklady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3605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3606</v>
      </c>
      <c r="E61" s="171"/>
      <c r="F61" s="171"/>
      <c r="G61" s="171"/>
      <c r="H61" s="171"/>
      <c r="I61" s="171"/>
      <c r="J61" s="172">
        <f>J87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3607</v>
      </c>
      <c r="E62" s="171"/>
      <c r="F62" s="171"/>
      <c r="G62" s="171"/>
      <c r="H62" s="171"/>
      <c r="I62" s="171"/>
      <c r="J62" s="172">
        <f>J90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3608</v>
      </c>
      <c r="E63" s="171"/>
      <c r="F63" s="171"/>
      <c r="G63" s="171"/>
      <c r="H63" s="171"/>
      <c r="I63" s="171"/>
      <c r="J63" s="172">
        <f>J95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3609</v>
      </c>
      <c r="E64" s="171"/>
      <c r="F64" s="171"/>
      <c r="G64" s="171"/>
      <c r="H64" s="171"/>
      <c r="I64" s="171"/>
      <c r="J64" s="172">
        <f>J102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3610</v>
      </c>
      <c r="E65" s="171"/>
      <c r="F65" s="171"/>
      <c r="G65" s="171"/>
      <c r="H65" s="171"/>
      <c r="I65" s="171"/>
      <c r="J65" s="172">
        <f>J105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149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57" t="str">
        <f>E7</f>
        <v>SK Modřany- provozní budova</v>
      </c>
      <c r="F75" s="29"/>
      <c r="G75" s="29"/>
      <c r="H75" s="29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140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>2025-109-2B-19 - VRN - vedlejší rozpočtové náklady</v>
      </c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>Komořanská - 47, Praha 4 - Modřany</v>
      </c>
      <c r="G79" s="37"/>
      <c r="H79" s="37"/>
      <c r="I79" s="29" t="s">
        <v>23</v>
      </c>
      <c r="J79" s="69" t="str">
        <f>IF(J12="","",J12)</f>
        <v>23. 7. 2025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40.05" customHeight="1">
      <c r="A81" s="35"/>
      <c r="B81" s="36"/>
      <c r="C81" s="29" t="s">
        <v>25</v>
      </c>
      <c r="D81" s="37"/>
      <c r="E81" s="37"/>
      <c r="F81" s="24" t="str">
        <f>E15</f>
        <v>Sportovní klub Modřany,Komořanská 47, Praha 4</v>
      </c>
      <c r="G81" s="37"/>
      <c r="H81" s="37"/>
      <c r="I81" s="29" t="s">
        <v>32</v>
      </c>
      <c r="J81" s="33" t="str">
        <f>E21</f>
        <v>ASLB spol.s.r.o.Fikarova 2157/1, Praha 4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30</v>
      </c>
      <c r="D82" s="37"/>
      <c r="E82" s="37"/>
      <c r="F82" s="24" t="str">
        <f>IF(E18="","",E18)</f>
        <v>Vyplň údaj</v>
      </c>
      <c r="G82" s="37"/>
      <c r="H82" s="37"/>
      <c r="I82" s="29" t="s">
        <v>36</v>
      </c>
      <c r="J82" s="33" t="str">
        <f>E24</f>
        <v xml:space="preserve"> 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1" customFormat="1" ht="29.28" customHeight="1">
      <c r="A84" s="174"/>
      <c r="B84" s="175"/>
      <c r="C84" s="176" t="s">
        <v>150</v>
      </c>
      <c r="D84" s="177" t="s">
        <v>59</v>
      </c>
      <c r="E84" s="177" t="s">
        <v>55</v>
      </c>
      <c r="F84" s="177" t="s">
        <v>56</v>
      </c>
      <c r="G84" s="177" t="s">
        <v>151</v>
      </c>
      <c r="H84" s="177" t="s">
        <v>152</v>
      </c>
      <c r="I84" s="177" t="s">
        <v>153</v>
      </c>
      <c r="J84" s="177" t="s">
        <v>145</v>
      </c>
      <c r="K84" s="178" t="s">
        <v>154</v>
      </c>
      <c r="L84" s="179"/>
      <c r="M84" s="89" t="s">
        <v>19</v>
      </c>
      <c r="N84" s="90" t="s">
        <v>44</v>
      </c>
      <c r="O84" s="90" t="s">
        <v>155</v>
      </c>
      <c r="P84" s="90" t="s">
        <v>156</v>
      </c>
      <c r="Q84" s="90" t="s">
        <v>157</v>
      </c>
      <c r="R84" s="90" t="s">
        <v>158</v>
      </c>
      <c r="S84" s="90" t="s">
        <v>159</v>
      </c>
      <c r="T84" s="91" t="s">
        <v>160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5"/>
      <c r="B85" s="36"/>
      <c r="C85" s="96" t="s">
        <v>161</v>
      </c>
      <c r="D85" s="37"/>
      <c r="E85" s="37"/>
      <c r="F85" s="37"/>
      <c r="G85" s="37"/>
      <c r="H85" s="37"/>
      <c r="I85" s="37"/>
      <c r="J85" s="180">
        <f>BK85</f>
        <v>0</v>
      </c>
      <c r="K85" s="37"/>
      <c r="L85" s="41"/>
      <c r="M85" s="92"/>
      <c r="N85" s="181"/>
      <c r="O85" s="93"/>
      <c r="P85" s="182">
        <f>P86</f>
        <v>0</v>
      </c>
      <c r="Q85" s="93"/>
      <c r="R85" s="182">
        <f>R86</f>
        <v>0</v>
      </c>
      <c r="S85" s="93"/>
      <c r="T85" s="183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146</v>
      </c>
      <c r="BK85" s="184">
        <f>BK86</f>
        <v>0</v>
      </c>
    </row>
    <row r="86" s="12" customFormat="1" ht="25.92" customHeight="1">
      <c r="A86" s="12"/>
      <c r="B86" s="185"/>
      <c r="C86" s="186"/>
      <c r="D86" s="187" t="s">
        <v>73</v>
      </c>
      <c r="E86" s="188" t="s">
        <v>3611</v>
      </c>
      <c r="F86" s="188" t="s">
        <v>3612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P87+P90+P95+P102+P105</f>
        <v>0</v>
      </c>
      <c r="Q86" s="193"/>
      <c r="R86" s="194">
        <f>R87+R90+R95+R102+R105</f>
        <v>0</v>
      </c>
      <c r="S86" s="193"/>
      <c r="T86" s="195">
        <f>T87+T90+T95+T102+T105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190</v>
      </c>
      <c r="AT86" s="197" t="s">
        <v>73</v>
      </c>
      <c r="AU86" s="197" t="s">
        <v>74</v>
      </c>
      <c r="AY86" s="196" t="s">
        <v>164</v>
      </c>
      <c r="BK86" s="198">
        <f>BK87+BK90+BK95+BK102+BK105</f>
        <v>0</v>
      </c>
    </row>
    <row r="87" s="12" customFormat="1" ht="22.8" customHeight="1">
      <c r="A87" s="12"/>
      <c r="B87" s="185"/>
      <c r="C87" s="186"/>
      <c r="D87" s="187" t="s">
        <v>73</v>
      </c>
      <c r="E87" s="199" t="s">
        <v>3613</v>
      </c>
      <c r="F87" s="199" t="s">
        <v>3614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SUM(P88:P89)</f>
        <v>0</v>
      </c>
      <c r="Q87" s="193"/>
      <c r="R87" s="194">
        <f>SUM(R88:R89)</f>
        <v>0</v>
      </c>
      <c r="S87" s="193"/>
      <c r="T87" s="195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190</v>
      </c>
      <c r="AT87" s="197" t="s">
        <v>73</v>
      </c>
      <c r="AU87" s="197" t="s">
        <v>82</v>
      </c>
      <c r="AY87" s="196" t="s">
        <v>164</v>
      </c>
      <c r="BK87" s="198">
        <f>SUM(BK88:BK89)</f>
        <v>0</v>
      </c>
    </row>
    <row r="88" s="2" customFormat="1" ht="16.5" customHeight="1">
      <c r="A88" s="35"/>
      <c r="B88" s="36"/>
      <c r="C88" s="201" t="s">
        <v>82</v>
      </c>
      <c r="D88" s="201" t="s">
        <v>167</v>
      </c>
      <c r="E88" s="202" t="s">
        <v>3615</v>
      </c>
      <c r="F88" s="203" t="s">
        <v>3616</v>
      </c>
      <c r="G88" s="204" t="s">
        <v>780</v>
      </c>
      <c r="H88" s="205">
        <v>1</v>
      </c>
      <c r="I88" s="206"/>
      <c r="J88" s="207">
        <f>ROUND(I88*H88,2)</f>
        <v>0</v>
      </c>
      <c r="K88" s="203" t="s">
        <v>171</v>
      </c>
      <c r="L88" s="41"/>
      <c r="M88" s="208" t="s">
        <v>19</v>
      </c>
      <c r="N88" s="209" t="s">
        <v>45</v>
      </c>
      <c r="O88" s="81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3617</v>
      </c>
      <c r="AT88" s="212" t="s">
        <v>167</v>
      </c>
      <c r="AU88" s="212" t="s">
        <v>84</v>
      </c>
      <c r="AY88" s="14" t="s">
        <v>164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82</v>
      </c>
      <c r="BK88" s="213">
        <f>ROUND(I88*H88,2)</f>
        <v>0</v>
      </c>
      <c r="BL88" s="14" t="s">
        <v>3617</v>
      </c>
      <c r="BM88" s="212" t="s">
        <v>3618</v>
      </c>
    </row>
    <row r="89" s="2" customFormat="1">
      <c r="A89" s="35"/>
      <c r="B89" s="36"/>
      <c r="C89" s="37"/>
      <c r="D89" s="214" t="s">
        <v>174</v>
      </c>
      <c r="E89" s="37"/>
      <c r="F89" s="215" t="s">
        <v>3619</v>
      </c>
      <c r="G89" s="37"/>
      <c r="H89" s="37"/>
      <c r="I89" s="216"/>
      <c r="J89" s="37"/>
      <c r="K89" s="37"/>
      <c r="L89" s="41"/>
      <c r="M89" s="217"/>
      <c r="N89" s="21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174</v>
      </c>
      <c r="AU89" s="14" t="s">
        <v>84</v>
      </c>
    </row>
    <row r="90" s="12" customFormat="1" ht="22.8" customHeight="1">
      <c r="A90" s="12"/>
      <c r="B90" s="185"/>
      <c r="C90" s="186"/>
      <c r="D90" s="187" t="s">
        <v>73</v>
      </c>
      <c r="E90" s="199" t="s">
        <v>3620</v>
      </c>
      <c r="F90" s="199" t="s">
        <v>3621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SUM(P91:P94)</f>
        <v>0</v>
      </c>
      <c r="Q90" s="193"/>
      <c r="R90" s="194">
        <f>SUM(R91:R94)</f>
        <v>0</v>
      </c>
      <c r="S90" s="193"/>
      <c r="T90" s="195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190</v>
      </c>
      <c r="AT90" s="197" t="s">
        <v>73</v>
      </c>
      <c r="AU90" s="197" t="s">
        <v>82</v>
      </c>
      <c r="AY90" s="196" t="s">
        <v>164</v>
      </c>
      <c r="BK90" s="198">
        <f>SUM(BK91:BK94)</f>
        <v>0</v>
      </c>
    </row>
    <row r="91" s="2" customFormat="1" ht="16.5" customHeight="1">
      <c r="A91" s="35"/>
      <c r="B91" s="36"/>
      <c r="C91" s="201" t="s">
        <v>84</v>
      </c>
      <c r="D91" s="201" t="s">
        <v>167</v>
      </c>
      <c r="E91" s="202" t="s">
        <v>3622</v>
      </c>
      <c r="F91" s="203" t="s">
        <v>3621</v>
      </c>
      <c r="G91" s="204" t="s">
        <v>1508</v>
      </c>
      <c r="H91" s="237"/>
      <c r="I91" s="206"/>
      <c r="J91" s="207">
        <f>ROUND(I91*H91,2)</f>
        <v>0</v>
      </c>
      <c r="K91" s="203" t="s">
        <v>171</v>
      </c>
      <c r="L91" s="41"/>
      <c r="M91" s="208" t="s">
        <v>19</v>
      </c>
      <c r="N91" s="209" t="s">
        <v>45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3617</v>
      </c>
      <c r="AT91" s="212" t="s">
        <v>167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3617</v>
      </c>
      <c r="BM91" s="212" t="s">
        <v>3623</v>
      </c>
    </row>
    <row r="92" s="2" customFormat="1">
      <c r="A92" s="35"/>
      <c r="B92" s="36"/>
      <c r="C92" s="37"/>
      <c r="D92" s="214" t="s">
        <v>174</v>
      </c>
      <c r="E92" s="37"/>
      <c r="F92" s="215" t="s">
        <v>3624</v>
      </c>
      <c r="G92" s="37"/>
      <c r="H92" s="37"/>
      <c r="I92" s="216"/>
      <c r="J92" s="37"/>
      <c r="K92" s="37"/>
      <c r="L92" s="41"/>
      <c r="M92" s="217"/>
      <c r="N92" s="21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174</v>
      </c>
      <c r="AU92" s="14" t="s">
        <v>84</v>
      </c>
    </row>
    <row r="93" s="2" customFormat="1" ht="16.5" customHeight="1">
      <c r="A93" s="35"/>
      <c r="B93" s="36"/>
      <c r="C93" s="201" t="s">
        <v>181</v>
      </c>
      <c r="D93" s="201" t="s">
        <v>167</v>
      </c>
      <c r="E93" s="202" t="s">
        <v>3625</v>
      </c>
      <c r="F93" s="203" t="s">
        <v>3626</v>
      </c>
      <c r="G93" s="204" t="s">
        <v>780</v>
      </c>
      <c r="H93" s="205">
        <v>1</v>
      </c>
      <c r="I93" s="206"/>
      <c r="J93" s="207">
        <f>ROUND(I93*H93,2)</f>
        <v>0</v>
      </c>
      <c r="K93" s="203" t="s">
        <v>171</v>
      </c>
      <c r="L93" s="41"/>
      <c r="M93" s="208" t="s">
        <v>19</v>
      </c>
      <c r="N93" s="209" t="s">
        <v>45</v>
      </c>
      <c r="O93" s="8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3617</v>
      </c>
      <c r="AT93" s="212" t="s">
        <v>167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3617</v>
      </c>
      <c r="BM93" s="212" t="s">
        <v>3627</v>
      </c>
    </row>
    <row r="94" s="2" customFormat="1">
      <c r="A94" s="35"/>
      <c r="B94" s="36"/>
      <c r="C94" s="37"/>
      <c r="D94" s="214" t="s">
        <v>174</v>
      </c>
      <c r="E94" s="37"/>
      <c r="F94" s="215" t="s">
        <v>3628</v>
      </c>
      <c r="G94" s="37"/>
      <c r="H94" s="37"/>
      <c r="I94" s="216"/>
      <c r="J94" s="37"/>
      <c r="K94" s="37"/>
      <c r="L94" s="41"/>
      <c r="M94" s="217"/>
      <c r="N94" s="218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174</v>
      </c>
      <c r="AU94" s="14" t="s">
        <v>84</v>
      </c>
    </row>
    <row r="95" s="12" customFormat="1" ht="22.8" customHeight="1">
      <c r="A95" s="12"/>
      <c r="B95" s="185"/>
      <c r="C95" s="186"/>
      <c r="D95" s="187" t="s">
        <v>73</v>
      </c>
      <c r="E95" s="199" t="s">
        <v>3629</v>
      </c>
      <c r="F95" s="199" t="s">
        <v>3630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SUM(P96:P101)</f>
        <v>0</v>
      </c>
      <c r="Q95" s="193"/>
      <c r="R95" s="194">
        <f>SUM(R96:R101)</f>
        <v>0</v>
      </c>
      <c r="S95" s="193"/>
      <c r="T95" s="195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6" t="s">
        <v>190</v>
      </c>
      <c r="AT95" s="197" t="s">
        <v>73</v>
      </c>
      <c r="AU95" s="197" t="s">
        <v>82</v>
      </c>
      <c r="AY95" s="196" t="s">
        <v>164</v>
      </c>
      <c r="BK95" s="198">
        <f>SUM(BK96:BK101)</f>
        <v>0</v>
      </c>
    </row>
    <row r="96" s="2" customFormat="1" ht="16.5" customHeight="1">
      <c r="A96" s="35"/>
      <c r="B96" s="36"/>
      <c r="C96" s="201" t="s">
        <v>172</v>
      </c>
      <c r="D96" s="201" t="s">
        <v>167</v>
      </c>
      <c r="E96" s="202" t="s">
        <v>3631</v>
      </c>
      <c r="F96" s="203" t="s">
        <v>3632</v>
      </c>
      <c r="G96" s="204" t="s">
        <v>2697</v>
      </c>
      <c r="H96" s="205">
        <v>22</v>
      </c>
      <c r="I96" s="206"/>
      <c r="J96" s="207">
        <f>ROUND(I96*H96,2)</f>
        <v>0</v>
      </c>
      <c r="K96" s="203" t="s">
        <v>171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3617</v>
      </c>
      <c r="AT96" s="212" t="s">
        <v>167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3617</v>
      </c>
      <c r="BM96" s="212" t="s">
        <v>3633</v>
      </c>
    </row>
    <row r="97" s="2" customFormat="1">
      <c r="A97" s="35"/>
      <c r="B97" s="36"/>
      <c r="C97" s="37"/>
      <c r="D97" s="214" t="s">
        <v>174</v>
      </c>
      <c r="E97" s="37"/>
      <c r="F97" s="215" t="s">
        <v>3634</v>
      </c>
      <c r="G97" s="37"/>
      <c r="H97" s="37"/>
      <c r="I97" s="216"/>
      <c r="J97" s="37"/>
      <c r="K97" s="37"/>
      <c r="L97" s="41"/>
      <c r="M97" s="217"/>
      <c r="N97" s="218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174</v>
      </c>
      <c r="AU97" s="14" t="s">
        <v>84</v>
      </c>
    </row>
    <row r="98" s="2" customFormat="1" ht="16.5" customHeight="1">
      <c r="A98" s="35"/>
      <c r="B98" s="36"/>
      <c r="C98" s="201" t="s">
        <v>190</v>
      </c>
      <c r="D98" s="201" t="s">
        <v>167</v>
      </c>
      <c r="E98" s="202" t="s">
        <v>3635</v>
      </c>
      <c r="F98" s="203" t="s">
        <v>3636</v>
      </c>
      <c r="G98" s="204" t="s">
        <v>780</v>
      </c>
      <c r="H98" s="205">
        <v>1</v>
      </c>
      <c r="I98" s="206"/>
      <c r="J98" s="207">
        <f>ROUND(I98*H98,2)</f>
        <v>0</v>
      </c>
      <c r="K98" s="203" t="s">
        <v>171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3617</v>
      </c>
      <c r="AT98" s="212" t="s">
        <v>167</v>
      </c>
      <c r="AU98" s="212" t="s">
        <v>84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3617</v>
      </c>
      <c r="BM98" s="212" t="s">
        <v>3637</v>
      </c>
    </row>
    <row r="99" s="2" customFormat="1">
      <c r="A99" s="35"/>
      <c r="B99" s="36"/>
      <c r="C99" s="37"/>
      <c r="D99" s="214" t="s">
        <v>174</v>
      </c>
      <c r="E99" s="37"/>
      <c r="F99" s="215" t="s">
        <v>3638</v>
      </c>
      <c r="G99" s="37"/>
      <c r="H99" s="37"/>
      <c r="I99" s="216"/>
      <c r="J99" s="37"/>
      <c r="K99" s="37"/>
      <c r="L99" s="41"/>
      <c r="M99" s="217"/>
      <c r="N99" s="218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174</v>
      </c>
      <c r="AU99" s="14" t="s">
        <v>84</v>
      </c>
    </row>
    <row r="100" s="2" customFormat="1" ht="16.5" customHeight="1">
      <c r="A100" s="35"/>
      <c r="B100" s="36"/>
      <c r="C100" s="201" t="s">
        <v>195</v>
      </c>
      <c r="D100" s="201" t="s">
        <v>167</v>
      </c>
      <c r="E100" s="202" t="s">
        <v>3639</v>
      </c>
      <c r="F100" s="203" t="s">
        <v>3640</v>
      </c>
      <c r="G100" s="204" t="s">
        <v>1508</v>
      </c>
      <c r="H100" s="237"/>
      <c r="I100" s="206"/>
      <c r="J100" s="207">
        <f>ROUND(I100*H100,2)</f>
        <v>0</v>
      </c>
      <c r="K100" s="203" t="s">
        <v>171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3617</v>
      </c>
      <c r="AT100" s="212" t="s">
        <v>167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3617</v>
      </c>
      <c r="BM100" s="212" t="s">
        <v>3641</v>
      </c>
    </row>
    <row r="101" s="2" customFormat="1">
      <c r="A101" s="35"/>
      <c r="B101" s="36"/>
      <c r="C101" s="37"/>
      <c r="D101" s="214" t="s">
        <v>174</v>
      </c>
      <c r="E101" s="37"/>
      <c r="F101" s="215" t="s">
        <v>3642</v>
      </c>
      <c r="G101" s="37"/>
      <c r="H101" s="37"/>
      <c r="I101" s="216"/>
      <c r="J101" s="37"/>
      <c r="K101" s="37"/>
      <c r="L101" s="41"/>
      <c r="M101" s="217"/>
      <c r="N101" s="218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174</v>
      </c>
      <c r="AU101" s="14" t="s">
        <v>84</v>
      </c>
    </row>
    <row r="102" s="12" customFormat="1" ht="22.8" customHeight="1">
      <c r="A102" s="12"/>
      <c r="B102" s="185"/>
      <c r="C102" s="186"/>
      <c r="D102" s="187" t="s">
        <v>73</v>
      </c>
      <c r="E102" s="199" t="s">
        <v>3643</v>
      </c>
      <c r="F102" s="199" t="s">
        <v>3644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SUM(P103:P104)</f>
        <v>0</v>
      </c>
      <c r="Q102" s="193"/>
      <c r="R102" s="194">
        <f>SUM(R103:R104)</f>
        <v>0</v>
      </c>
      <c r="S102" s="193"/>
      <c r="T102" s="195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6" t="s">
        <v>190</v>
      </c>
      <c r="AT102" s="197" t="s">
        <v>73</v>
      </c>
      <c r="AU102" s="197" t="s">
        <v>82</v>
      </c>
      <c r="AY102" s="196" t="s">
        <v>164</v>
      </c>
      <c r="BK102" s="198">
        <f>SUM(BK103:BK104)</f>
        <v>0</v>
      </c>
    </row>
    <row r="103" s="2" customFormat="1" ht="21.75" customHeight="1">
      <c r="A103" s="35"/>
      <c r="B103" s="36"/>
      <c r="C103" s="201" t="s">
        <v>200</v>
      </c>
      <c r="D103" s="201" t="s">
        <v>167</v>
      </c>
      <c r="E103" s="202" t="s">
        <v>3645</v>
      </c>
      <c r="F103" s="203" t="s">
        <v>3646</v>
      </c>
      <c r="G103" s="204" t="s">
        <v>1508</v>
      </c>
      <c r="H103" s="237"/>
      <c r="I103" s="206"/>
      <c r="J103" s="207">
        <f>ROUND(I103*H103,2)</f>
        <v>0</v>
      </c>
      <c r="K103" s="203" t="s">
        <v>171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3617</v>
      </c>
      <c r="AT103" s="212" t="s">
        <v>167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3617</v>
      </c>
      <c r="BM103" s="212" t="s">
        <v>3647</v>
      </c>
    </row>
    <row r="104" s="2" customFormat="1">
      <c r="A104" s="35"/>
      <c r="B104" s="36"/>
      <c r="C104" s="37"/>
      <c r="D104" s="214" t="s">
        <v>174</v>
      </c>
      <c r="E104" s="37"/>
      <c r="F104" s="215" t="s">
        <v>3648</v>
      </c>
      <c r="G104" s="37"/>
      <c r="H104" s="37"/>
      <c r="I104" s="216"/>
      <c r="J104" s="37"/>
      <c r="K104" s="37"/>
      <c r="L104" s="41"/>
      <c r="M104" s="217"/>
      <c r="N104" s="21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174</v>
      </c>
      <c r="AU104" s="14" t="s">
        <v>84</v>
      </c>
    </row>
    <row r="105" s="12" customFormat="1" ht="22.8" customHeight="1">
      <c r="A105" s="12"/>
      <c r="B105" s="185"/>
      <c r="C105" s="186"/>
      <c r="D105" s="187" t="s">
        <v>73</v>
      </c>
      <c r="E105" s="199" t="s">
        <v>3649</v>
      </c>
      <c r="F105" s="199" t="s">
        <v>3650</v>
      </c>
      <c r="G105" s="186"/>
      <c r="H105" s="186"/>
      <c r="I105" s="189"/>
      <c r="J105" s="200">
        <f>BK105</f>
        <v>0</v>
      </c>
      <c r="K105" s="186"/>
      <c r="L105" s="191"/>
      <c r="M105" s="192"/>
      <c r="N105" s="193"/>
      <c r="O105" s="193"/>
      <c r="P105" s="194">
        <f>SUM(P106:P107)</f>
        <v>0</v>
      </c>
      <c r="Q105" s="193"/>
      <c r="R105" s="194">
        <f>SUM(R106:R107)</f>
        <v>0</v>
      </c>
      <c r="S105" s="193"/>
      <c r="T105" s="195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6" t="s">
        <v>190</v>
      </c>
      <c r="AT105" s="197" t="s">
        <v>73</v>
      </c>
      <c r="AU105" s="197" t="s">
        <v>82</v>
      </c>
      <c r="AY105" s="196" t="s">
        <v>164</v>
      </c>
      <c r="BK105" s="198">
        <f>SUM(BK106:BK107)</f>
        <v>0</v>
      </c>
    </row>
    <row r="106" s="2" customFormat="1" ht="16.5" customHeight="1">
      <c r="A106" s="35"/>
      <c r="B106" s="36"/>
      <c r="C106" s="201" t="s">
        <v>206</v>
      </c>
      <c r="D106" s="201" t="s">
        <v>167</v>
      </c>
      <c r="E106" s="202" t="s">
        <v>3651</v>
      </c>
      <c r="F106" s="203" t="s">
        <v>3652</v>
      </c>
      <c r="G106" s="204" t="s">
        <v>1508</v>
      </c>
      <c r="H106" s="237"/>
      <c r="I106" s="206"/>
      <c r="J106" s="207">
        <f>ROUND(I106*H106,2)</f>
        <v>0</v>
      </c>
      <c r="K106" s="203" t="s">
        <v>171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3617</v>
      </c>
      <c r="AT106" s="212" t="s">
        <v>167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3617</v>
      </c>
      <c r="BM106" s="212" t="s">
        <v>3653</v>
      </c>
    </row>
    <row r="107" s="2" customFormat="1">
      <c r="A107" s="35"/>
      <c r="B107" s="36"/>
      <c r="C107" s="37"/>
      <c r="D107" s="214" t="s">
        <v>174</v>
      </c>
      <c r="E107" s="37"/>
      <c r="F107" s="215" t="s">
        <v>3654</v>
      </c>
      <c r="G107" s="37"/>
      <c r="H107" s="37"/>
      <c r="I107" s="216"/>
      <c r="J107" s="37"/>
      <c r="K107" s="37"/>
      <c r="L107" s="41"/>
      <c r="M107" s="229"/>
      <c r="N107" s="230"/>
      <c r="O107" s="231"/>
      <c r="P107" s="231"/>
      <c r="Q107" s="231"/>
      <c r="R107" s="231"/>
      <c r="S107" s="231"/>
      <c r="T107" s="23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174</v>
      </c>
      <c r="AU107" s="14" t="s">
        <v>84</v>
      </c>
    </row>
    <row r="108" s="2" customFormat="1" ht="6.96" customHeight="1">
      <c r="A108" s="35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41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sheet="1" autoFilter="0" formatColumns="0" formatRows="0" objects="1" scenarios="1" spinCount="100000" saltValue="tTZcuB60mrg0F3w1tG2iIppVoYoTi/Ad8Nl0DFrttSZ5UPZfN8mcsIqEA3PemODK7itCsZqLxkt/7pJuDGY87g==" hashValue="ki1bGLAh+VKFMrlzRvKS8Yr1RwJuuHMv6dWafyj9lTPbxc9YW6N2FRI/FvZ6mbNx9wskr+Sc9j3yoE8LfjAcKg==" algorithmName="SHA-512" password="CC35"/>
  <autoFilter ref="C84:K1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013254000.S"/>
    <hyperlink ref="F92" r:id="rId2" display="https://podminky.urs.cz/item/CS_URS_2025_02/030001000"/>
    <hyperlink ref="F94" r:id="rId3" display="https://podminky.urs.cz/item/CS_URS_2025_02/034503000"/>
    <hyperlink ref="F97" r:id="rId4" display="https://podminky.urs.cz/item/CS_URS_2025_02/041403000"/>
    <hyperlink ref="F99" r:id="rId5" display="https://podminky.urs.cz/item/CS_URS_2025_02/042503000"/>
    <hyperlink ref="F101" r:id="rId6" display="https://podminky.urs.cz/item/CS_URS_2025_02/045002000.KV"/>
    <hyperlink ref="F104" r:id="rId7" display="https://podminky.urs.cz/item/CS_URS_2025_02/065002000"/>
    <hyperlink ref="F107" r:id="rId8" display="https://podminky.urs.cz/item/CS_URS_2025_02/09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243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ROUND(J84,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ROUND((SUM(BE84:BE130)),  2)</f>
        <v>0</v>
      </c>
      <c r="G33" s="35"/>
      <c r="H33" s="35"/>
      <c r="I33" s="145">
        <v>0.20999999999999999</v>
      </c>
      <c r="J33" s="144">
        <f>ROUND(((SUM(BE84:BE130))*I33),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ROUND((SUM(BF84:BF130)),  2)</f>
        <v>0</v>
      </c>
      <c r="G34" s="35"/>
      <c r="H34" s="35"/>
      <c r="I34" s="145">
        <v>0.12</v>
      </c>
      <c r="J34" s="144">
        <f>ROUND(((SUM(BF84:BF130))*I34),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ROUND((SUM(BG84:BG130)),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ROUND((SUM(BH84:BH130)),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ROUND((SUM(BI84:BI130)),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2025-109-2-02 - Komunikace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J84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147</v>
      </c>
      <c r="E60" s="165"/>
      <c r="F60" s="165"/>
      <c r="G60" s="165"/>
      <c r="H60" s="165"/>
      <c r="I60" s="165"/>
      <c r="J60" s="166">
        <f>J85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244</v>
      </c>
      <c r="E61" s="171"/>
      <c r="F61" s="171"/>
      <c r="G61" s="171"/>
      <c r="H61" s="171"/>
      <c r="I61" s="171"/>
      <c r="J61" s="172">
        <f>J86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245</v>
      </c>
      <c r="E62" s="171"/>
      <c r="F62" s="171"/>
      <c r="G62" s="171"/>
      <c r="H62" s="171"/>
      <c r="I62" s="171"/>
      <c r="J62" s="172">
        <f>J91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246</v>
      </c>
      <c r="E63" s="171"/>
      <c r="F63" s="171"/>
      <c r="G63" s="171"/>
      <c r="H63" s="171"/>
      <c r="I63" s="171"/>
      <c r="J63" s="172">
        <f>J120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247</v>
      </c>
      <c r="E64" s="171"/>
      <c r="F64" s="171"/>
      <c r="G64" s="171"/>
      <c r="H64" s="171"/>
      <c r="I64" s="171"/>
      <c r="J64" s="172">
        <f>J128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149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57" t="str">
        <f>E7</f>
        <v>SK Modřany- provozní budova</v>
      </c>
      <c r="F74" s="29"/>
      <c r="G74" s="29"/>
      <c r="H74" s="29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140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66" t="str">
        <f>E9</f>
        <v>2025-109-2-02 - Komunikace</v>
      </c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21</v>
      </c>
      <c r="D78" s="37"/>
      <c r="E78" s="37"/>
      <c r="F78" s="24" t="str">
        <f>F12</f>
        <v>Komořanská - 47, Praha 4 - Modřany</v>
      </c>
      <c r="G78" s="37"/>
      <c r="H78" s="37"/>
      <c r="I78" s="29" t="s">
        <v>23</v>
      </c>
      <c r="J78" s="69" t="str">
        <f>IF(J12="","",J12)</f>
        <v>23. 7. 2025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40.05" customHeight="1">
      <c r="A80" s="35"/>
      <c r="B80" s="36"/>
      <c r="C80" s="29" t="s">
        <v>25</v>
      </c>
      <c r="D80" s="37"/>
      <c r="E80" s="37"/>
      <c r="F80" s="24" t="str">
        <f>E15</f>
        <v>Sportovní klub Modřany,Komořanská 47, Praha 4</v>
      </c>
      <c r="G80" s="37"/>
      <c r="H80" s="37"/>
      <c r="I80" s="29" t="s">
        <v>32</v>
      </c>
      <c r="J80" s="33" t="str">
        <f>E21</f>
        <v>ASLB spol.s.r.o.Fikarova 2157/1, Praha 4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9" t="s">
        <v>30</v>
      </c>
      <c r="D81" s="37"/>
      <c r="E81" s="37"/>
      <c r="F81" s="24" t="str">
        <f>IF(E18="","",E18)</f>
        <v>Vyplň údaj</v>
      </c>
      <c r="G81" s="37"/>
      <c r="H81" s="37"/>
      <c r="I81" s="29" t="s">
        <v>36</v>
      </c>
      <c r="J81" s="33" t="str">
        <f>E24</f>
        <v xml:space="preserve"> 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0.32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11" customFormat="1" ht="29.28" customHeight="1">
      <c r="A83" s="174"/>
      <c r="B83" s="175"/>
      <c r="C83" s="176" t="s">
        <v>150</v>
      </c>
      <c r="D83" s="177" t="s">
        <v>59</v>
      </c>
      <c r="E83" s="177" t="s">
        <v>55</v>
      </c>
      <c r="F83" s="177" t="s">
        <v>56</v>
      </c>
      <c r="G83" s="177" t="s">
        <v>151</v>
      </c>
      <c r="H83" s="177" t="s">
        <v>152</v>
      </c>
      <c r="I83" s="177" t="s">
        <v>153</v>
      </c>
      <c r="J83" s="177" t="s">
        <v>145</v>
      </c>
      <c r="K83" s="178" t="s">
        <v>154</v>
      </c>
      <c r="L83" s="179"/>
      <c r="M83" s="89" t="s">
        <v>19</v>
      </c>
      <c r="N83" s="90" t="s">
        <v>44</v>
      </c>
      <c r="O83" s="90" t="s">
        <v>155</v>
      </c>
      <c r="P83" s="90" t="s">
        <v>156</v>
      </c>
      <c r="Q83" s="90" t="s">
        <v>157</v>
      </c>
      <c r="R83" s="90" t="s">
        <v>158</v>
      </c>
      <c r="S83" s="90" t="s">
        <v>159</v>
      </c>
      <c r="T83" s="91" t="s">
        <v>160</v>
      </c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  <c r="AE83" s="174"/>
    </row>
    <row r="84" s="2" customFormat="1" ht="22.8" customHeight="1">
      <c r="A84" s="35"/>
      <c r="B84" s="36"/>
      <c r="C84" s="96" t="s">
        <v>161</v>
      </c>
      <c r="D84" s="37"/>
      <c r="E84" s="37"/>
      <c r="F84" s="37"/>
      <c r="G84" s="37"/>
      <c r="H84" s="37"/>
      <c r="I84" s="37"/>
      <c r="J84" s="180">
        <f>BK84</f>
        <v>0</v>
      </c>
      <c r="K84" s="37"/>
      <c r="L84" s="41"/>
      <c r="M84" s="92"/>
      <c r="N84" s="181"/>
      <c r="O84" s="93"/>
      <c r="P84" s="182">
        <f>P85</f>
        <v>0</v>
      </c>
      <c r="Q84" s="93"/>
      <c r="R84" s="182">
        <f>R85</f>
        <v>201.46109590000003</v>
      </c>
      <c r="S84" s="93"/>
      <c r="T84" s="183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73</v>
      </c>
      <c r="AU84" s="14" t="s">
        <v>146</v>
      </c>
      <c r="BK84" s="184">
        <f>BK85</f>
        <v>0</v>
      </c>
    </row>
    <row r="85" s="12" customFormat="1" ht="25.92" customHeight="1">
      <c r="A85" s="12"/>
      <c r="B85" s="185"/>
      <c r="C85" s="186"/>
      <c r="D85" s="187" t="s">
        <v>73</v>
      </c>
      <c r="E85" s="188" t="s">
        <v>162</v>
      </c>
      <c r="F85" s="188" t="s">
        <v>163</v>
      </c>
      <c r="G85" s="186"/>
      <c r="H85" s="186"/>
      <c r="I85" s="189"/>
      <c r="J85" s="190">
        <f>BK85</f>
        <v>0</v>
      </c>
      <c r="K85" s="186"/>
      <c r="L85" s="191"/>
      <c r="M85" s="192"/>
      <c r="N85" s="193"/>
      <c r="O85" s="193"/>
      <c r="P85" s="194">
        <f>P86+P91+P120+P128</f>
        <v>0</v>
      </c>
      <c r="Q85" s="193"/>
      <c r="R85" s="194">
        <f>R86+R91+R120+R128</f>
        <v>201.46109590000003</v>
      </c>
      <c r="S85" s="193"/>
      <c r="T85" s="195">
        <f>T86+T91+T120+T128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6" t="s">
        <v>82</v>
      </c>
      <c r="AT85" s="197" t="s">
        <v>73</v>
      </c>
      <c r="AU85" s="197" t="s">
        <v>74</v>
      </c>
      <c r="AY85" s="196" t="s">
        <v>164</v>
      </c>
      <c r="BK85" s="198">
        <f>BK86+BK91+BK120+BK128</f>
        <v>0</v>
      </c>
    </row>
    <row r="86" s="12" customFormat="1" ht="22.8" customHeight="1">
      <c r="A86" s="12"/>
      <c r="B86" s="185"/>
      <c r="C86" s="186"/>
      <c r="D86" s="187" t="s">
        <v>73</v>
      </c>
      <c r="E86" s="199" t="s">
        <v>82</v>
      </c>
      <c r="F86" s="199" t="s">
        <v>248</v>
      </c>
      <c r="G86" s="186"/>
      <c r="H86" s="186"/>
      <c r="I86" s="189"/>
      <c r="J86" s="200">
        <f>BK86</f>
        <v>0</v>
      </c>
      <c r="K86" s="186"/>
      <c r="L86" s="191"/>
      <c r="M86" s="192"/>
      <c r="N86" s="193"/>
      <c r="O86" s="193"/>
      <c r="P86" s="194">
        <f>SUM(P87:P90)</f>
        <v>0</v>
      </c>
      <c r="Q86" s="193"/>
      <c r="R86" s="194">
        <f>SUM(R87:R90)</f>
        <v>0</v>
      </c>
      <c r="S86" s="193"/>
      <c r="T86" s="195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82</v>
      </c>
      <c r="AT86" s="197" t="s">
        <v>73</v>
      </c>
      <c r="AU86" s="197" t="s">
        <v>82</v>
      </c>
      <c r="AY86" s="196" t="s">
        <v>164</v>
      </c>
      <c r="BK86" s="198">
        <f>SUM(BK87:BK90)</f>
        <v>0</v>
      </c>
    </row>
    <row r="87" s="2" customFormat="1" ht="16.5" customHeight="1">
      <c r="A87" s="35"/>
      <c r="B87" s="36"/>
      <c r="C87" s="201" t="s">
        <v>82</v>
      </c>
      <c r="D87" s="201" t="s">
        <v>167</v>
      </c>
      <c r="E87" s="202" t="s">
        <v>249</v>
      </c>
      <c r="F87" s="203" t="s">
        <v>250</v>
      </c>
      <c r="G87" s="204" t="s">
        <v>170</v>
      </c>
      <c r="H87" s="205">
        <v>749.60000000000002</v>
      </c>
      <c r="I87" s="206"/>
      <c r="J87" s="207">
        <f>ROUND(I87*H87,2)</f>
        <v>0</v>
      </c>
      <c r="K87" s="203" t="s">
        <v>171</v>
      </c>
      <c r="L87" s="41"/>
      <c r="M87" s="208" t="s">
        <v>19</v>
      </c>
      <c r="N87" s="209" t="s">
        <v>45</v>
      </c>
      <c r="O87" s="81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2" t="s">
        <v>172</v>
      </c>
      <c r="AT87" s="212" t="s">
        <v>167</v>
      </c>
      <c r="AU87" s="212" t="s">
        <v>84</v>
      </c>
      <c r="AY87" s="14" t="s">
        <v>164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4" t="s">
        <v>82</v>
      </c>
      <c r="BK87" s="213">
        <f>ROUND(I87*H87,2)</f>
        <v>0</v>
      </c>
      <c r="BL87" s="14" t="s">
        <v>172</v>
      </c>
      <c r="BM87" s="212" t="s">
        <v>251</v>
      </c>
    </row>
    <row r="88" s="2" customFormat="1">
      <c r="A88" s="35"/>
      <c r="B88" s="36"/>
      <c r="C88" s="37"/>
      <c r="D88" s="214" t="s">
        <v>174</v>
      </c>
      <c r="E88" s="37"/>
      <c r="F88" s="215" t="s">
        <v>252</v>
      </c>
      <c r="G88" s="37"/>
      <c r="H88" s="37"/>
      <c r="I88" s="216"/>
      <c r="J88" s="37"/>
      <c r="K88" s="37"/>
      <c r="L88" s="41"/>
      <c r="M88" s="217"/>
      <c r="N88" s="218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174</v>
      </c>
      <c r="AU88" s="14" t="s">
        <v>84</v>
      </c>
    </row>
    <row r="89" s="2" customFormat="1" ht="24.15" customHeight="1">
      <c r="A89" s="35"/>
      <c r="B89" s="36"/>
      <c r="C89" s="201" t="s">
        <v>84</v>
      </c>
      <c r="D89" s="201" t="s">
        <v>167</v>
      </c>
      <c r="E89" s="202" t="s">
        <v>253</v>
      </c>
      <c r="F89" s="203" t="s">
        <v>254</v>
      </c>
      <c r="G89" s="204" t="s">
        <v>170</v>
      </c>
      <c r="H89" s="205">
        <v>749.60000000000002</v>
      </c>
      <c r="I89" s="206"/>
      <c r="J89" s="207">
        <f>ROUND(I89*H89,2)</f>
        <v>0</v>
      </c>
      <c r="K89" s="203" t="s">
        <v>171</v>
      </c>
      <c r="L89" s="41"/>
      <c r="M89" s="208" t="s">
        <v>19</v>
      </c>
      <c r="N89" s="209" t="s">
        <v>45</v>
      </c>
      <c r="O89" s="81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172</v>
      </c>
      <c r="AT89" s="212" t="s">
        <v>167</v>
      </c>
      <c r="AU89" s="212" t="s">
        <v>84</v>
      </c>
      <c r="AY89" s="14" t="s">
        <v>164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82</v>
      </c>
      <c r="BK89" s="213">
        <f>ROUND(I89*H89,2)</f>
        <v>0</v>
      </c>
      <c r="BL89" s="14" t="s">
        <v>172</v>
      </c>
      <c r="BM89" s="212" t="s">
        <v>255</v>
      </c>
    </row>
    <row r="90" s="2" customFormat="1">
      <c r="A90" s="35"/>
      <c r="B90" s="36"/>
      <c r="C90" s="37"/>
      <c r="D90" s="214" t="s">
        <v>174</v>
      </c>
      <c r="E90" s="37"/>
      <c r="F90" s="215" t="s">
        <v>256</v>
      </c>
      <c r="G90" s="37"/>
      <c r="H90" s="37"/>
      <c r="I90" s="216"/>
      <c r="J90" s="37"/>
      <c r="K90" s="37"/>
      <c r="L90" s="41"/>
      <c r="M90" s="217"/>
      <c r="N90" s="218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174</v>
      </c>
      <c r="AU90" s="14" t="s">
        <v>84</v>
      </c>
    </row>
    <row r="91" s="12" customFormat="1" ht="22.8" customHeight="1">
      <c r="A91" s="12"/>
      <c r="B91" s="185"/>
      <c r="C91" s="186"/>
      <c r="D91" s="187" t="s">
        <v>73</v>
      </c>
      <c r="E91" s="199" t="s">
        <v>257</v>
      </c>
      <c r="F91" s="199" t="s">
        <v>258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SUM(P92:P119)</f>
        <v>0</v>
      </c>
      <c r="Q91" s="193"/>
      <c r="R91" s="194">
        <f>SUM(R92:R119)</f>
        <v>188.49000790000002</v>
      </c>
      <c r="S91" s="193"/>
      <c r="T91" s="195">
        <f>SUM(T92:T119)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82</v>
      </c>
      <c r="AT91" s="197" t="s">
        <v>73</v>
      </c>
      <c r="AU91" s="197" t="s">
        <v>82</v>
      </c>
      <c r="AY91" s="196" t="s">
        <v>164</v>
      </c>
      <c r="BK91" s="198">
        <f>SUM(BK92:BK119)</f>
        <v>0</v>
      </c>
    </row>
    <row r="92" s="2" customFormat="1" ht="21.75" customHeight="1">
      <c r="A92" s="35"/>
      <c r="B92" s="36"/>
      <c r="C92" s="201" t="s">
        <v>181</v>
      </c>
      <c r="D92" s="201" t="s">
        <v>167</v>
      </c>
      <c r="E92" s="202" t="s">
        <v>259</v>
      </c>
      <c r="F92" s="203" t="s">
        <v>260</v>
      </c>
      <c r="G92" s="204" t="s">
        <v>178</v>
      </c>
      <c r="H92" s="205">
        <v>112.44</v>
      </c>
      <c r="I92" s="206"/>
      <c r="J92" s="207">
        <f>ROUND(I92*H92,2)</f>
        <v>0</v>
      </c>
      <c r="K92" s="203" t="s">
        <v>171</v>
      </c>
      <c r="L92" s="41"/>
      <c r="M92" s="208" t="s">
        <v>19</v>
      </c>
      <c r="N92" s="209" t="s">
        <v>45</v>
      </c>
      <c r="O92" s="81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172</v>
      </c>
      <c r="AT92" s="212" t="s">
        <v>167</v>
      </c>
      <c r="AU92" s="212" t="s">
        <v>84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172</v>
      </c>
      <c r="BM92" s="212" t="s">
        <v>261</v>
      </c>
    </row>
    <row r="93" s="2" customFormat="1">
      <c r="A93" s="35"/>
      <c r="B93" s="36"/>
      <c r="C93" s="37"/>
      <c r="D93" s="214" t="s">
        <v>174</v>
      </c>
      <c r="E93" s="37"/>
      <c r="F93" s="215" t="s">
        <v>262</v>
      </c>
      <c r="G93" s="37"/>
      <c r="H93" s="37"/>
      <c r="I93" s="216"/>
      <c r="J93" s="37"/>
      <c r="K93" s="37"/>
      <c r="L93" s="41"/>
      <c r="M93" s="217"/>
      <c r="N93" s="218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174</v>
      </c>
      <c r="AU93" s="14" t="s">
        <v>84</v>
      </c>
    </row>
    <row r="94" s="2" customFormat="1" ht="33" customHeight="1">
      <c r="A94" s="35"/>
      <c r="B94" s="36"/>
      <c r="C94" s="201" t="s">
        <v>172</v>
      </c>
      <c r="D94" s="201" t="s">
        <v>167</v>
      </c>
      <c r="E94" s="202" t="s">
        <v>182</v>
      </c>
      <c r="F94" s="203" t="s">
        <v>183</v>
      </c>
      <c r="G94" s="204" t="s">
        <v>178</v>
      </c>
      <c r="H94" s="205">
        <v>112.44</v>
      </c>
      <c r="I94" s="206"/>
      <c r="J94" s="207">
        <f>ROUND(I94*H94,2)</f>
        <v>0</v>
      </c>
      <c r="K94" s="203" t="s">
        <v>171</v>
      </c>
      <c r="L94" s="41"/>
      <c r="M94" s="208" t="s">
        <v>19</v>
      </c>
      <c r="N94" s="209" t="s">
        <v>45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172</v>
      </c>
      <c r="AT94" s="212" t="s">
        <v>167</v>
      </c>
      <c r="AU94" s="212" t="s">
        <v>84</v>
      </c>
      <c r="AY94" s="14" t="s">
        <v>164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82</v>
      </c>
      <c r="BK94" s="213">
        <f>ROUND(I94*H94,2)</f>
        <v>0</v>
      </c>
      <c r="BL94" s="14" t="s">
        <v>172</v>
      </c>
      <c r="BM94" s="212" t="s">
        <v>263</v>
      </c>
    </row>
    <row r="95" s="2" customFormat="1">
      <c r="A95" s="35"/>
      <c r="B95" s="36"/>
      <c r="C95" s="37"/>
      <c r="D95" s="214" t="s">
        <v>174</v>
      </c>
      <c r="E95" s="37"/>
      <c r="F95" s="215" t="s">
        <v>185</v>
      </c>
      <c r="G95" s="37"/>
      <c r="H95" s="37"/>
      <c r="I95" s="216"/>
      <c r="J95" s="37"/>
      <c r="K95" s="37"/>
      <c r="L95" s="41"/>
      <c r="M95" s="217"/>
      <c r="N95" s="218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174</v>
      </c>
      <c r="AU95" s="14" t="s">
        <v>84</v>
      </c>
    </row>
    <row r="96" s="2" customFormat="1" ht="37.8" customHeight="1">
      <c r="A96" s="35"/>
      <c r="B96" s="36"/>
      <c r="C96" s="201" t="s">
        <v>190</v>
      </c>
      <c r="D96" s="201" t="s">
        <v>167</v>
      </c>
      <c r="E96" s="202" t="s">
        <v>186</v>
      </c>
      <c r="F96" s="203" t="s">
        <v>187</v>
      </c>
      <c r="G96" s="204" t="s">
        <v>178</v>
      </c>
      <c r="H96" s="205">
        <v>112.44</v>
      </c>
      <c r="I96" s="206"/>
      <c r="J96" s="207">
        <f>ROUND(I96*H96,2)</f>
        <v>0</v>
      </c>
      <c r="K96" s="203" t="s">
        <v>171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172</v>
      </c>
      <c r="AT96" s="212" t="s">
        <v>167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172</v>
      </c>
      <c r="BM96" s="212" t="s">
        <v>264</v>
      </c>
    </row>
    <row r="97" s="2" customFormat="1">
      <c r="A97" s="35"/>
      <c r="B97" s="36"/>
      <c r="C97" s="37"/>
      <c r="D97" s="214" t="s">
        <v>174</v>
      </c>
      <c r="E97" s="37"/>
      <c r="F97" s="215" t="s">
        <v>189</v>
      </c>
      <c r="G97" s="37"/>
      <c r="H97" s="37"/>
      <c r="I97" s="216"/>
      <c r="J97" s="37"/>
      <c r="K97" s="37"/>
      <c r="L97" s="41"/>
      <c r="M97" s="217"/>
      <c r="N97" s="218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174</v>
      </c>
      <c r="AU97" s="14" t="s">
        <v>84</v>
      </c>
    </row>
    <row r="98" s="2" customFormat="1" ht="24.15" customHeight="1">
      <c r="A98" s="35"/>
      <c r="B98" s="36"/>
      <c r="C98" s="201" t="s">
        <v>195</v>
      </c>
      <c r="D98" s="201" t="s">
        <v>167</v>
      </c>
      <c r="E98" s="202" t="s">
        <v>191</v>
      </c>
      <c r="F98" s="203" t="s">
        <v>192</v>
      </c>
      <c r="G98" s="204" t="s">
        <v>178</v>
      </c>
      <c r="H98" s="205">
        <v>112.44</v>
      </c>
      <c r="I98" s="206"/>
      <c r="J98" s="207">
        <f>ROUND(I98*H98,2)</f>
        <v>0</v>
      </c>
      <c r="K98" s="203" t="s">
        <v>171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172</v>
      </c>
      <c r="AT98" s="212" t="s">
        <v>167</v>
      </c>
      <c r="AU98" s="212" t="s">
        <v>84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172</v>
      </c>
      <c r="BM98" s="212" t="s">
        <v>265</v>
      </c>
    </row>
    <row r="99" s="2" customFormat="1">
      <c r="A99" s="35"/>
      <c r="B99" s="36"/>
      <c r="C99" s="37"/>
      <c r="D99" s="214" t="s">
        <v>174</v>
      </c>
      <c r="E99" s="37"/>
      <c r="F99" s="215" t="s">
        <v>194</v>
      </c>
      <c r="G99" s="37"/>
      <c r="H99" s="37"/>
      <c r="I99" s="216"/>
      <c r="J99" s="37"/>
      <c r="K99" s="37"/>
      <c r="L99" s="41"/>
      <c r="M99" s="217"/>
      <c r="N99" s="218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174</v>
      </c>
      <c r="AU99" s="14" t="s">
        <v>84</v>
      </c>
    </row>
    <row r="100" s="2" customFormat="1" ht="24.15" customHeight="1">
      <c r="A100" s="35"/>
      <c r="B100" s="36"/>
      <c r="C100" s="201" t="s">
        <v>200</v>
      </c>
      <c r="D100" s="201" t="s">
        <v>167</v>
      </c>
      <c r="E100" s="202" t="s">
        <v>196</v>
      </c>
      <c r="F100" s="203" t="s">
        <v>197</v>
      </c>
      <c r="G100" s="204" t="s">
        <v>178</v>
      </c>
      <c r="H100" s="205">
        <v>112.44</v>
      </c>
      <c r="I100" s="206"/>
      <c r="J100" s="207">
        <f>ROUND(I100*H100,2)</f>
        <v>0</v>
      </c>
      <c r="K100" s="203" t="s">
        <v>171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172</v>
      </c>
      <c r="AT100" s="212" t="s">
        <v>167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172</v>
      </c>
      <c r="BM100" s="212" t="s">
        <v>266</v>
      </c>
    </row>
    <row r="101" s="2" customFormat="1">
      <c r="A101" s="35"/>
      <c r="B101" s="36"/>
      <c r="C101" s="37"/>
      <c r="D101" s="214" t="s">
        <v>174</v>
      </c>
      <c r="E101" s="37"/>
      <c r="F101" s="215" t="s">
        <v>199</v>
      </c>
      <c r="G101" s="37"/>
      <c r="H101" s="37"/>
      <c r="I101" s="216"/>
      <c r="J101" s="37"/>
      <c r="K101" s="37"/>
      <c r="L101" s="41"/>
      <c r="M101" s="217"/>
      <c r="N101" s="218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174</v>
      </c>
      <c r="AU101" s="14" t="s">
        <v>84</v>
      </c>
    </row>
    <row r="102" s="2" customFormat="1" ht="24.15" customHeight="1">
      <c r="A102" s="35"/>
      <c r="B102" s="36"/>
      <c r="C102" s="201" t="s">
        <v>206</v>
      </c>
      <c r="D102" s="201" t="s">
        <v>167</v>
      </c>
      <c r="E102" s="202" t="s">
        <v>207</v>
      </c>
      <c r="F102" s="203" t="s">
        <v>208</v>
      </c>
      <c r="G102" s="204" t="s">
        <v>203</v>
      </c>
      <c r="H102" s="205">
        <v>179.904</v>
      </c>
      <c r="I102" s="206"/>
      <c r="J102" s="207">
        <f>ROUND(I102*H102,2)</f>
        <v>0</v>
      </c>
      <c r="K102" s="203" t="s">
        <v>171</v>
      </c>
      <c r="L102" s="41"/>
      <c r="M102" s="208" t="s">
        <v>19</v>
      </c>
      <c r="N102" s="209" t="s">
        <v>45</v>
      </c>
      <c r="O102" s="8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172</v>
      </c>
      <c r="AT102" s="212" t="s">
        <v>167</v>
      </c>
      <c r="AU102" s="212" t="s">
        <v>84</v>
      </c>
      <c r="AY102" s="14" t="s">
        <v>164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82</v>
      </c>
      <c r="BK102" s="213">
        <f>ROUND(I102*H102,2)</f>
        <v>0</v>
      </c>
      <c r="BL102" s="14" t="s">
        <v>172</v>
      </c>
      <c r="BM102" s="212" t="s">
        <v>267</v>
      </c>
    </row>
    <row r="103" s="2" customFormat="1">
      <c r="A103" s="35"/>
      <c r="B103" s="36"/>
      <c r="C103" s="37"/>
      <c r="D103" s="214" t="s">
        <v>174</v>
      </c>
      <c r="E103" s="37"/>
      <c r="F103" s="215" t="s">
        <v>210</v>
      </c>
      <c r="G103" s="37"/>
      <c r="H103" s="37"/>
      <c r="I103" s="216"/>
      <c r="J103" s="37"/>
      <c r="K103" s="37"/>
      <c r="L103" s="41"/>
      <c r="M103" s="217"/>
      <c r="N103" s="218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174</v>
      </c>
      <c r="AU103" s="14" t="s">
        <v>84</v>
      </c>
    </row>
    <row r="104" s="2" customFormat="1" ht="24.15" customHeight="1">
      <c r="A104" s="35"/>
      <c r="B104" s="36"/>
      <c r="C104" s="201" t="s">
        <v>211</v>
      </c>
      <c r="D104" s="201" t="s">
        <v>167</v>
      </c>
      <c r="E104" s="202" t="s">
        <v>212</v>
      </c>
      <c r="F104" s="203" t="s">
        <v>213</v>
      </c>
      <c r="G104" s="204" t="s">
        <v>170</v>
      </c>
      <c r="H104" s="205">
        <v>749.60000000000002</v>
      </c>
      <c r="I104" s="206"/>
      <c r="J104" s="207">
        <f>ROUND(I104*H104,2)</f>
        <v>0</v>
      </c>
      <c r="K104" s="203" t="s">
        <v>171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172</v>
      </c>
      <c r="AT104" s="212" t="s">
        <v>167</v>
      </c>
      <c r="AU104" s="212" t="s">
        <v>84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172</v>
      </c>
      <c r="BM104" s="212" t="s">
        <v>268</v>
      </c>
    </row>
    <row r="105" s="2" customFormat="1">
      <c r="A105" s="35"/>
      <c r="B105" s="36"/>
      <c r="C105" s="37"/>
      <c r="D105" s="214" t="s">
        <v>174</v>
      </c>
      <c r="E105" s="37"/>
      <c r="F105" s="215" t="s">
        <v>215</v>
      </c>
      <c r="G105" s="37"/>
      <c r="H105" s="37"/>
      <c r="I105" s="216"/>
      <c r="J105" s="37"/>
      <c r="K105" s="37"/>
      <c r="L105" s="41"/>
      <c r="M105" s="217"/>
      <c r="N105" s="218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174</v>
      </c>
      <c r="AU105" s="14" t="s">
        <v>84</v>
      </c>
    </row>
    <row r="106" s="2" customFormat="1" ht="24.15" customHeight="1">
      <c r="A106" s="35"/>
      <c r="B106" s="36"/>
      <c r="C106" s="201" t="s">
        <v>216</v>
      </c>
      <c r="D106" s="201" t="s">
        <v>167</v>
      </c>
      <c r="E106" s="202" t="s">
        <v>269</v>
      </c>
      <c r="F106" s="203" t="s">
        <v>270</v>
      </c>
      <c r="G106" s="204" t="s">
        <v>170</v>
      </c>
      <c r="H106" s="205">
        <v>749.60000000000002</v>
      </c>
      <c r="I106" s="206"/>
      <c r="J106" s="207">
        <f>ROUND(I106*H106,2)</f>
        <v>0</v>
      </c>
      <c r="K106" s="203" t="s">
        <v>171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172</v>
      </c>
      <c r="AT106" s="212" t="s">
        <v>167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172</v>
      </c>
      <c r="BM106" s="212" t="s">
        <v>271</v>
      </c>
    </row>
    <row r="107" s="2" customFormat="1">
      <c r="A107" s="35"/>
      <c r="B107" s="36"/>
      <c r="C107" s="37"/>
      <c r="D107" s="214" t="s">
        <v>174</v>
      </c>
      <c r="E107" s="37"/>
      <c r="F107" s="215" t="s">
        <v>272</v>
      </c>
      <c r="G107" s="37"/>
      <c r="H107" s="37"/>
      <c r="I107" s="216"/>
      <c r="J107" s="37"/>
      <c r="K107" s="37"/>
      <c r="L107" s="41"/>
      <c r="M107" s="217"/>
      <c r="N107" s="218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174</v>
      </c>
      <c r="AU107" s="14" t="s">
        <v>84</v>
      </c>
    </row>
    <row r="108" s="2" customFormat="1" ht="16.5" customHeight="1">
      <c r="A108" s="35"/>
      <c r="B108" s="36"/>
      <c r="C108" s="201" t="s">
        <v>222</v>
      </c>
      <c r="D108" s="201" t="s">
        <v>167</v>
      </c>
      <c r="E108" s="202" t="s">
        <v>273</v>
      </c>
      <c r="F108" s="203" t="s">
        <v>274</v>
      </c>
      <c r="G108" s="204" t="s">
        <v>170</v>
      </c>
      <c r="H108" s="205">
        <v>862.03999999999996</v>
      </c>
      <c r="I108" s="206"/>
      <c r="J108" s="207">
        <f>ROUND(I108*H108,2)</f>
        <v>0</v>
      </c>
      <c r="K108" s="203" t="s">
        <v>171</v>
      </c>
      <c r="L108" s="41"/>
      <c r="M108" s="208" t="s">
        <v>19</v>
      </c>
      <c r="N108" s="209" t="s">
        <v>45</v>
      </c>
      <c r="O108" s="81"/>
      <c r="P108" s="210">
        <f>O108*H108</f>
        <v>0</v>
      </c>
      <c r="Q108" s="210">
        <v>0.00046749999999999998</v>
      </c>
      <c r="R108" s="210">
        <f>Q108*H108</f>
        <v>0.40300369999999996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172</v>
      </c>
      <c r="AT108" s="212" t="s">
        <v>167</v>
      </c>
      <c r="AU108" s="212" t="s">
        <v>84</v>
      </c>
      <c r="AY108" s="14" t="s">
        <v>164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82</v>
      </c>
      <c r="BK108" s="213">
        <f>ROUND(I108*H108,2)</f>
        <v>0</v>
      </c>
      <c r="BL108" s="14" t="s">
        <v>172</v>
      </c>
      <c r="BM108" s="212" t="s">
        <v>275</v>
      </c>
    </row>
    <row r="109" s="2" customFormat="1">
      <c r="A109" s="35"/>
      <c r="B109" s="36"/>
      <c r="C109" s="37"/>
      <c r="D109" s="214" t="s">
        <v>174</v>
      </c>
      <c r="E109" s="37"/>
      <c r="F109" s="215" t="s">
        <v>276</v>
      </c>
      <c r="G109" s="37"/>
      <c r="H109" s="37"/>
      <c r="I109" s="216"/>
      <c r="J109" s="37"/>
      <c r="K109" s="37"/>
      <c r="L109" s="41"/>
      <c r="M109" s="217"/>
      <c r="N109" s="218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174</v>
      </c>
      <c r="AU109" s="14" t="s">
        <v>84</v>
      </c>
    </row>
    <row r="110" s="2" customFormat="1" ht="24.15" customHeight="1">
      <c r="A110" s="35"/>
      <c r="B110" s="36"/>
      <c r="C110" s="201" t="s">
        <v>8</v>
      </c>
      <c r="D110" s="201" t="s">
        <v>167</v>
      </c>
      <c r="E110" s="202" t="s">
        <v>277</v>
      </c>
      <c r="F110" s="203" t="s">
        <v>278</v>
      </c>
      <c r="G110" s="204" t="s">
        <v>170</v>
      </c>
      <c r="H110" s="205">
        <v>749.60000000000002</v>
      </c>
      <c r="I110" s="206"/>
      <c r="J110" s="207">
        <f>ROUND(I110*H110,2)</f>
        <v>0</v>
      </c>
      <c r="K110" s="203" t="s">
        <v>171</v>
      </c>
      <c r="L110" s="41"/>
      <c r="M110" s="208" t="s">
        <v>19</v>
      </c>
      <c r="N110" s="209" t="s">
        <v>45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172</v>
      </c>
      <c r="AT110" s="212" t="s">
        <v>167</v>
      </c>
      <c r="AU110" s="212" t="s">
        <v>84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172</v>
      </c>
      <c r="BM110" s="212" t="s">
        <v>279</v>
      </c>
    </row>
    <row r="111" s="2" customFormat="1">
      <c r="A111" s="35"/>
      <c r="B111" s="36"/>
      <c r="C111" s="37"/>
      <c r="D111" s="214" t="s">
        <v>174</v>
      </c>
      <c r="E111" s="37"/>
      <c r="F111" s="215" t="s">
        <v>280</v>
      </c>
      <c r="G111" s="37"/>
      <c r="H111" s="37"/>
      <c r="I111" s="216"/>
      <c r="J111" s="37"/>
      <c r="K111" s="37"/>
      <c r="L111" s="41"/>
      <c r="M111" s="217"/>
      <c r="N111" s="218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174</v>
      </c>
      <c r="AU111" s="14" t="s">
        <v>84</v>
      </c>
    </row>
    <row r="112" s="2" customFormat="1" ht="21.75" customHeight="1">
      <c r="A112" s="35"/>
      <c r="B112" s="36"/>
      <c r="C112" s="201" t="s">
        <v>231</v>
      </c>
      <c r="D112" s="201" t="s">
        <v>167</v>
      </c>
      <c r="E112" s="202" t="s">
        <v>281</v>
      </c>
      <c r="F112" s="203" t="s">
        <v>282</v>
      </c>
      <c r="G112" s="204" t="s">
        <v>170</v>
      </c>
      <c r="H112" s="205">
        <v>749.60000000000002</v>
      </c>
      <c r="I112" s="206"/>
      <c r="J112" s="207">
        <f>ROUND(I112*H112,2)</f>
        <v>0</v>
      </c>
      <c r="K112" s="203" t="s">
        <v>171</v>
      </c>
      <c r="L112" s="41"/>
      <c r="M112" s="208" t="s">
        <v>19</v>
      </c>
      <c r="N112" s="209" t="s">
        <v>45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172</v>
      </c>
      <c r="AT112" s="212" t="s">
        <v>167</v>
      </c>
      <c r="AU112" s="212" t="s">
        <v>84</v>
      </c>
      <c r="AY112" s="14" t="s">
        <v>164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82</v>
      </c>
      <c r="BK112" s="213">
        <f>ROUND(I112*H112,2)</f>
        <v>0</v>
      </c>
      <c r="BL112" s="14" t="s">
        <v>172</v>
      </c>
      <c r="BM112" s="212" t="s">
        <v>283</v>
      </c>
    </row>
    <row r="113" s="2" customFormat="1">
      <c r="A113" s="35"/>
      <c r="B113" s="36"/>
      <c r="C113" s="37"/>
      <c r="D113" s="214" t="s">
        <v>174</v>
      </c>
      <c r="E113" s="37"/>
      <c r="F113" s="215" t="s">
        <v>284</v>
      </c>
      <c r="G113" s="37"/>
      <c r="H113" s="37"/>
      <c r="I113" s="216"/>
      <c r="J113" s="37"/>
      <c r="K113" s="37"/>
      <c r="L113" s="41"/>
      <c r="M113" s="217"/>
      <c r="N113" s="218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174</v>
      </c>
      <c r="AU113" s="14" t="s">
        <v>84</v>
      </c>
    </row>
    <row r="114" s="2" customFormat="1" ht="37.8" customHeight="1">
      <c r="A114" s="35"/>
      <c r="B114" s="36"/>
      <c r="C114" s="201" t="s">
        <v>236</v>
      </c>
      <c r="D114" s="201" t="s">
        <v>167</v>
      </c>
      <c r="E114" s="202" t="s">
        <v>285</v>
      </c>
      <c r="F114" s="203" t="s">
        <v>286</v>
      </c>
      <c r="G114" s="204" t="s">
        <v>170</v>
      </c>
      <c r="H114" s="205">
        <v>749.60000000000002</v>
      </c>
      <c r="I114" s="206"/>
      <c r="J114" s="207">
        <f>ROUND(I114*H114,2)</f>
        <v>0</v>
      </c>
      <c r="K114" s="203" t="s">
        <v>171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0.089219999999999994</v>
      </c>
      <c r="R114" s="210">
        <f>Q114*H114</f>
        <v>66.879311999999999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172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172</v>
      </c>
      <c r="BM114" s="212" t="s">
        <v>287</v>
      </c>
    </row>
    <row r="115" s="2" customFormat="1">
      <c r="A115" s="35"/>
      <c r="B115" s="36"/>
      <c r="C115" s="37"/>
      <c r="D115" s="214" t="s">
        <v>174</v>
      </c>
      <c r="E115" s="37"/>
      <c r="F115" s="215" t="s">
        <v>288</v>
      </c>
      <c r="G115" s="37"/>
      <c r="H115" s="37"/>
      <c r="I115" s="216"/>
      <c r="J115" s="37"/>
      <c r="K115" s="37"/>
      <c r="L115" s="41"/>
      <c r="M115" s="217"/>
      <c r="N115" s="218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174</v>
      </c>
      <c r="AU115" s="14" t="s">
        <v>84</v>
      </c>
    </row>
    <row r="116" s="2" customFormat="1" ht="16.5" customHeight="1">
      <c r="A116" s="35"/>
      <c r="B116" s="36"/>
      <c r="C116" s="219" t="s">
        <v>238</v>
      </c>
      <c r="D116" s="219" t="s">
        <v>232</v>
      </c>
      <c r="E116" s="220" t="s">
        <v>289</v>
      </c>
      <c r="F116" s="221" t="s">
        <v>290</v>
      </c>
      <c r="G116" s="222" t="s">
        <v>170</v>
      </c>
      <c r="H116" s="223">
        <v>787.08000000000004</v>
      </c>
      <c r="I116" s="224"/>
      <c r="J116" s="225">
        <f>ROUND(I116*H116,2)</f>
        <v>0</v>
      </c>
      <c r="K116" s="221" t="s">
        <v>171</v>
      </c>
      <c r="L116" s="226"/>
      <c r="M116" s="227" t="s">
        <v>19</v>
      </c>
      <c r="N116" s="228" t="s">
        <v>45</v>
      </c>
      <c r="O116" s="81"/>
      <c r="P116" s="210">
        <f>O116*H116</f>
        <v>0</v>
      </c>
      <c r="Q116" s="210">
        <v>0.113</v>
      </c>
      <c r="R116" s="210">
        <f>Q116*H116</f>
        <v>88.94004000000001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206</v>
      </c>
      <c r="AT116" s="212" t="s">
        <v>232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172</v>
      </c>
      <c r="BM116" s="212" t="s">
        <v>291</v>
      </c>
    </row>
    <row r="117" s="2" customFormat="1" ht="24.15" customHeight="1">
      <c r="A117" s="35"/>
      <c r="B117" s="36"/>
      <c r="C117" s="201" t="s">
        <v>292</v>
      </c>
      <c r="D117" s="201" t="s">
        <v>167</v>
      </c>
      <c r="E117" s="202" t="s">
        <v>293</v>
      </c>
      <c r="F117" s="203" t="s">
        <v>294</v>
      </c>
      <c r="G117" s="204" t="s">
        <v>219</v>
      </c>
      <c r="H117" s="205">
        <v>297.64999999999998</v>
      </c>
      <c r="I117" s="206"/>
      <c r="J117" s="207">
        <f>ROUND(I117*H117,2)</f>
        <v>0</v>
      </c>
      <c r="K117" s="203" t="s">
        <v>171</v>
      </c>
      <c r="L117" s="41"/>
      <c r="M117" s="208" t="s">
        <v>19</v>
      </c>
      <c r="N117" s="209" t="s">
        <v>45</v>
      </c>
      <c r="O117" s="81"/>
      <c r="P117" s="210">
        <f>O117*H117</f>
        <v>0</v>
      </c>
      <c r="Q117" s="210">
        <v>0.085307999999999995</v>
      </c>
      <c r="R117" s="210">
        <f>Q117*H117</f>
        <v>25.391926199999997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172</v>
      </c>
      <c r="AT117" s="212" t="s">
        <v>167</v>
      </c>
      <c r="AU117" s="212" t="s">
        <v>84</v>
      </c>
      <c r="AY117" s="14" t="s">
        <v>164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82</v>
      </c>
      <c r="BK117" s="213">
        <f>ROUND(I117*H117,2)</f>
        <v>0</v>
      </c>
      <c r="BL117" s="14" t="s">
        <v>172</v>
      </c>
      <c r="BM117" s="212" t="s">
        <v>295</v>
      </c>
    </row>
    <row r="118" s="2" customFormat="1">
      <c r="A118" s="35"/>
      <c r="B118" s="36"/>
      <c r="C118" s="37"/>
      <c r="D118" s="214" t="s">
        <v>174</v>
      </c>
      <c r="E118" s="37"/>
      <c r="F118" s="215" t="s">
        <v>296</v>
      </c>
      <c r="G118" s="37"/>
      <c r="H118" s="37"/>
      <c r="I118" s="216"/>
      <c r="J118" s="37"/>
      <c r="K118" s="37"/>
      <c r="L118" s="41"/>
      <c r="M118" s="217"/>
      <c r="N118" s="218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174</v>
      </c>
      <c r="AU118" s="14" t="s">
        <v>84</v>
      </c>
    </row>
    <row r="119" s="2" customFormat="1" ht="16.5" customHeight="1">
      <c r="A119" s="35"/>
      <c r="B119" s="36"/>
      <c r="C119" s="219" t="s">
        <v>297</v>
      </c>
      <c r="D119" s="219" t="s">
        <v>232</v>
      </c>
      <c r="E119" s="220" t="s">
        <v>298</v>
      </c>
      <c r="F119" s="221" t="s">
        <v>299</v>
      </c>
      <c r="G119" s="222" t="s">
        <v>219</v>
      </c>
      <c r="H119" s="223">
        <v>312.53300000000002</v>
      </c>
      <c r="I119" s="224"/>
      <c r="J119" s="225">
        <f>ROUND(I119*H119,2)</f>
        <v>0</v>
      </c>
      <c r="K119" s="221" t="s">
        <v>171</v>
      </c>
      <c r="L119" s="226"/>
      <c r="M119" s="227" t="s">
        <v>19</v>
      </c>
      <c r="N119" s="228" t="s">
        <v>45</v>
      </c>
      <c r="O119" s="81"/>
      <c r="P119" s="210">
        <f>O119*H119</f>
        <v>0</v>
      </c>
      <c r="Q119" s="210">
        <v>0.021999999999999999</v>
      </c>
      <c r="R119" s="210">
        <f>Q119*H119</f>
        <v>6.8757260000000002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206</v>
      </c>
      <c r="AT119" s="212" t="s">
        <v>232</v>
      </c>
      <c r="AU119" s="212" t="s">
        <v>84</v>
      </c>
      <c r="AY119" s="14" t="s">
        <v>164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82</v>
      </c>
      <c r="BK119" s="213">
        <f>ROUND(I119*H119,2)</f>
        <v>0</v>
      </c>
      <c r="BL119" s="14" t="s">
        <v>172</v>
      </c>
      <c r="BM119" s="212" t="s">
        <v>300</v>
      </c>
    </row>
    <row r="120" s="12" customFormat="1" ht="22.8" customHeight="1">
      <c r="A120" s="12"/>
      <c r="B120" s="185"/>
      <c r="C120" s="186"/>
      <c r="D120" s="187" t="s">
        <v>73</v>
      </c>
      <c r="E120" s="199" t="s">
        <v>301</v>
      </c>
      <c r="F120" s="199" t="s">
        <v>302</v>
      </c>
      <c r="G120" s="186"/>
      <c r="H120" s="186"/>
      <c r="I120" s="189"/>
      <c r="J120" s="200">
        <f>BK120</f>
        <v>0</v>
      </c>
      <c r="K120" s="186"/>
      <c r="L120" s="191"/>
      <c r="M120" s="192"/>
      <c r="N120" s="193"/>
      <c r="O120" s="193"/>
      <c r="P120" s="194">
        <f>SUM(P121:P127)</f>
        <v>0</v>
      </c>
      <c r="Q120" s="193"/>
      <c r="R120" s="194">
        <f>SUM(R121:R127)</f>
        <v>12.971088</v>
      </c>
      <c r="S120" s="193"/>
      <c r="T120" s="195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6" t="s">
        <v>82</v>
      </c>
      <c r="AT120" s="197" t="s">
        <v>73</v>
      </c>
      <c r="AU120" s="197" t="s">
        <v>82</v>
      </c>
      <c r="AY120" s="196" t="s">
        <v>164</v>
      </c>
      <c r="BK120" s="198">
        <f>SUM(BK121:BK127)</f>
        <v>0</v>
      </c>
    </row>
    <row r="121" s="2" customFormat="1" ht="24.15" customHeight="1">
      <c r="A121" s="35"/>
      <c r="B121" s="36"/>
      <c r="C121" s="201" t="s">
        <v>303</v>
      </c>
      <c r="D121" s="201" t="s">
        <v>167</v>
      </c>
      <c r="E121" s="202" t="s">
        <v>277</v>
      </c>
      <c r="F121" s="203" t="s">
        <v>278</v>
      </c>
      <c r="G121" s="204" t="s">
        <v>170</v>
      </c>
      <c r="H121" s="205">
        <v>62.399999999999999</v>
      </c>
      <c r="I121" s="206"/>
      <c r="J121" s="207">
        <f>ROUND(I121*H121,2)</f>
        <v>0</v>
      </c>
      <c r="K121" s="203" t="s">
        <v>171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172</v>
      </c>
      <c r="AT121" s="212" t="s">
        <v>167</v>
      </c>
      <c r="AU121" s="212" t="s">
        <v>84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172</v>
      </c>
      <c r="BM121" s="212" t="s">
        <v>304</v>
      </c>
    </row>
    <row r="122" s="2" customFormat="1">
      <c r="A122" s="35"/>
      <c r="B122" s="36"/>
      <c r="C122" s="37"/>
      <c r="D122" s="214" t="s">
        <v>174</v>
      </c>
      <c r="E122" s="37"/>
      <c r="F122" s="215" t="s">
        <v>280</v>
      </c>
      <c r="G122" s="37"/>
      <c r="H122" s="37"/>
      <c r="I122" s="216"/>
      <c r="J122" s="37"/>
      <c r="K122" s="37"/>
      <c r="L122" s="41"/>
      <c r="M122" s="217"/>
      <c r="N122" s="218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174</v>
      </c>
      <c r="AU122" s="14" t="s">
        <v>84</v>
      </c>
    </row>
    <row r="123" s="2" customFormat="1" ht="21.75" customHeight="1">
      <c r="A123" s="35"/>
      <c r="B123" s="36"/>
      <c r="C123" s="201" t="s">
        <v>305</v>
      </c>
      <c r="D123" s="201" t="s">
        <v>167</v>
      </c>
      <c r="E123" s="202" t="s">
        <v>281</v>
      </c>
      <c r="F123" s="203" t="s">
        <v>282</v>
      </c>
      <c r="G123" s="204" t="s">
        <v>170</v>
      </c>
      <c r="H123" s="205">
        <v>62.399999999999999</v>
      </c>
      <c r="I123" s="206"/>
      <c r="J123" s="207">
        <f>ROUND(I123*H123,2)</f>
        <v>0</v>
      </c>
      <c r="K123" s="203" t="s">
        <v>171</v>
      </c>
      <c r="L123" s="41"/>
      <c r="M123" s="208" t="s">
        <v>19</v>
      </c>
      <c r="N123" s="209" t="s">
        <v>45</v>
      </c>
      <c r="O123" s="8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172</v>
      </c>
      <c r="AT123" s="212" t="s">
        <v>167</v>
      </c>
      <c r="AU123" s="212" t="s">
        <v>84</v>
      </c>
      <c r="AY123" s="14" t="s">
        <v>164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82</v>
      </c>
      <c r="BK123" s="213">
        <f>ROUND(I123*H123,2)</f>
        <v>0</v>
      </c>
      <c r="BL123" s="14" t="s">
        <v>172</v>
      </c>
      <c r="BM123" s="212" t="s">
        <v>306</v>
      </c>
    </row>
    <row r="124" s="2" customFormat="1">
      <c r="A124" s="35"/>
      <c r="B124" s="36"/>
      <c r="C124" s="37"/>
      <c r="D124" s="214" t="s">
        <v>174</v>
      </c>
      <c r="E124" s="37"/>
      <c r="F124" s="215" t="s">
        <v>284</v>
      </c>
      <c r="G124" s="37"/>
      <c r="H124" s="37"/>
      <c r="I124" s="216"/>
      <c r="J124" s="37"/>
      <c r="K124" s="37"/>
      <c r="L124" s="41"/>
      <c r="M124" s="217"/>
      <c r="N124" s="218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174</v>
      </c>
      <c r="AU124" s="14" t="s">
        <v>84</v>
      </c>
    </row>
    <row r="125" s="2" customFormat="1" ht="37.8" customHeight="1">
      <c r="A125" s="35"/>
      <c r="B125" s="36"/>
      <c r="C125" s="201" t="s">
        <v>307</v>
      </c>
      <c r="D125" s="201" t="s">
        <v>167</v>
      </c>
      <c r="E125" s="202" t="s">
        <v>285</v>
      </c>
      <c r="F125" s="203" t="s">
        <v>286</v>
      </c>
      <c r="G125" s="204" t="s">
        <v>170</v>
      </c>
      <c r="H125" s="205">
        <v>62.399999999999999</v>
      </c>
      <c r="I125" s="206"/>
      <c r="J125" s="207">
        <f>ROUND(I125*H125,2)</f>
        <v>0</v>
      </c>
      <c r="K125" s="203" t="s">
        <v>171</v>
      </c>
      <c r="L125" s="41"/>
      <c r="M125" s="208" t="s">
        <v>19</v>
      </c>
      <c r="N125" s="209" t="s">
        <v>45</v>
      </c>
      <c r="O125" s="81"/>
      <c r="P125" s="210">
        <f>O125*H125</f>
        <v>0</v>
      </c>
      <c r="Q125" s="210">
        <v>0.089219999999999994</v>
      </c>
      <c r="R125" s="210">
        <f>Q125*H125</f>
        <v>5.5673279999999998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172</v>
      </c>
      <c r="AT125" s="212" t="s">
        <v>167</v>
      </c>
      <c r="AU125" s="212" t="s">
        <v>84</v>
      </c>
      <c r="AY125" s="14" t="s">
        <v>164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82</v>
      </c>
      <c r="BK125" s="213">
        <f>ROUND(I125*H125,2)</f>
        <v>0</v>
      </c>
      <c r="BL125" s="14" t="s">
        <v>172</v>
      </c>
      <c r="BM125" s="212" t="s">
        <v>308</v>
      </c>
    </row>
    <row r="126" s="2" customFormat="1">
      <c r="A126" s="35"/>
      <c r="B126" s="36"/>
      <c r="C126" s="37"/>
      <c r="D126" s="214" t="s">
        <v>174</v>
      </c>
      <c r="E126" s="37"/>
      <c r="F126" s="215" t="s">
        <v>288</v>
      </c>
      <c r="G126" s="37"/>
      <c r="H126" s="37"/>
      <c r="I126" s="216"/>
      <c r="J126" s="37"/>
      <c r="K126" s="37"/>
      <c r="L126" s="41"/>
      <c r="M126" s="217"/>
      <c r="N126" s="218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174</v>
      </c>
      <c r="AU126" s="14" t="s">
        <v>84</v>
      </c>
    </row>
    <row r="127" s="2" customFormat="1" ht="16.5" customHeight="1">
      <c r="A127" s="35"/>
      <c r="B127" s="36"/>
      <c r="C127" s="219" t="s">
        <v>7</v>
      </c>
      <c r="D127" s="219" t="s">
        <v>232</v>
      </c>
      <c r="E127" s="220" t="s">
        <v>289</v>
      </c>
      <c r="F127" s="221" t="s">
        <v>290</v>
      </c>
      <c r="G127" s="222" t="s">
        <v>170</v>
      </c>
      <c r="H127" s="223">
        <v>65.519999999999996</v>
      </c>
      <c r="I127" s="224"/>
      <c r="J127" s="225">
        <f>ROUND(I127*H127,2)</f>
        <v>0</v>
      </c>
      <c r="K127" s="221" t="s">
        <v>171</v>
      </c>
      <c r="L127" s="226"/>
      <c r="M127" s="227" t="s">
        <v>19</v>
      </c>
      <c r="N127" s="228" t="s">
        <v>45</v>
      </c>
      <c r="O127" s="81"/>
      <c r="P127" s="210">
        <f>O127*H127</f>
        <v>0</v>
      </c>
      <c r="Q127" s="210">
        <v>0.113</v>
      </c>
      <c r="R127" s="210">
        <f>Q127*H127</f>
        <v>7.4037600000000001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206</v>
      </c>
      <c r="AT127" s="212" t="s">
        <v>232</v>
      </c>
      <c r="AU127" s="212" t="s">
        <v>84</v>
      </c>
      <c r="AY127" s="14" t="s">
        <v>164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82</v>
      </c>
      <c r="BK127" s="213">
        <f>ROUND(I127*H127,2)</f>
        <v>0</v>
      </c>
      <c r="BL127" s="14" t="s">
        <v>172</v>
      </c>
      <c r="BM127" s="212" t="s">
        <v>309</v>
      </c>
    </row>
    <row r="128" s="12" customFormat="1" ht="22.8" customHeight="1">
      <c r="A128" s="12"/>
      <c r="B128" s="185"/>
      <c r="C128" s="186"/>
      <c r="D128" s="187" t="s">
        <v>73</v>
      </c>
      <c r="E128" s="199" t="s">
        <v>310</v>
      </c>
      <c r="F128" s="199" t="s">
        <v>311</v>
      </c>
      <c r="G128" s="186"/>
      <c r="H128" s="186"/>
      <c r="I128" s="189"/>
      <c r="J128" s="200">
        <f>BK128</f>
        <v>0</v>
      </c>
      <c r="K128" s="186"/>
      <c r="L128" s="191"/>
      <c r="M128" s="192"/>
      <c r="N128" s="193"/>
      <c r="O128" s="193"/>
      <c r="P128" s="194">
        <f>SUM(P129:P130)</f>
        <v>0</v>
      </c>
      <c r="Q128" s="193"/>
      <c r="R128" s="194">
        <f>SUM(R129:R130)</f>
        <v>0</v>
      </c>
      <c r="S128" s="193"/>
      <c r="T128" s="195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6" t="s">
        <v>82</v>
      </c>
      <c r="AT128" s="197" t="s">
        <v>73</v>
      </c>
      <c r="AU128" s="197" t="s">
        <v>82</v>
      </c>
      <c r="AY128" s="196" t="s">
        <v>164</v>
      </c>
      <c r="BK128" s="198">
        <f>SUM(BK129:BK130)</f>
        <v>0</v>
      </c>
    </row>
    <row r="129" s="2" customFormat="1" ht="24.15" customHeight="1">
      <c r="A129" s="35"/>
      <c r="B129" s="36"/>
      <c r="C129" s="201" t="s">
        <v>312</v>
      </c>
      <c r="D129" s="201" t="s">
        <v>167</v>
      </c>
      <c r="E129" s="202" t="s">
        <v>313</v>
      </c>
      <c r="F129" s="203" t="s">
        <v>314</v>
      </c>
      <c r="G129" s="204" t="s">
        <v>203</v>
      </c>
      <c r="H129" s="205">
        <v>201.46100000000001</v>
      </c>
      <c r="I129" s="206"/>
      <c r="J129" s="207">
        <f>ROUND(I129*H129,2)</f>
        <v>0</v>
      </c>
      <c r="K129" s="203" t="s">
        <v>171</v>
      </c>
      <c r="L129" s="41"/>
      <c r="M129" s="208" t="s">
        <v>19</v>
      </c>
      <c r="N129" s="209" t="s">
        <v>45</v>
      </c>
      <c r="O129" s="81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172</v>
      </c>
      <c r="AT129" s="212" t="s">
        <v>167</v>
      </c>
      <c r="AU129" s="212" t="s">
        <v>84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172</v>
      </c>
      <c r="BM129" s="212" t="s">
        <v>315</v>
      </c>
    </row>
    <row r="130" s="2" customFormat="1">
      <c r="A130" s="35"/>
      <c r="B130" s="36"/>
      <c r="C130" s="37"/>
      <c r="D130" s="214" t="s">
        <v>174</v>
      </c>
      <c r="E130" s="37"/>
      <c r="F130" s="215" t="s">
        <v>316</v>
      </c>
      <c r="G130" s="37"/>
      <c r="H130" s="37"/>
      <c r="I130" s="216"/>
      <c r="J130" s="37"/>
      <c r="K130" s="37"/>
      <c r="L130" s="41"/>
      <c r="M130" s="229"/>
      <c r="N130" s="230"/>
      <c r="O130" s="231"/>
      <c r="P130" s="231"/>
      <c r="Q130" s="231"/>
      <c r="R130" s="231"/>
      <c r="S130" s="231"/>
      <c r="T130" s="23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174</v>
      </c>
      <c r="AU130" s="14" t="s">
        <v>84</v>
      </c>
    </row>
    <row r="131" s="2" customFormat="1" ht="6.96" customHeight="1">
      <c r="A131" s="35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SkhaJ/yKCyITnR1CaAtEk8Kqf8inJWysuL/FuVbV0mGLY/PMxw99iDSQIL264oJKJvkZ5eQQJVNaVqAHGycVVA==" hashValue="hXCWfoH9JICimynAY6Wt3u/6ttCp8JMVXljHHWcchh43Sz3huSl6H6QWalBF5/5kYF1Y+xlKI5CyG0ZcEg3o8g==" algorithmName="SHA-512" password="CC35"/>
  <autoFilter ref="C83:K13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121151123"/>
    <hyperlink ref="F90" r:id="rId2" display="https://podminky.urs.cz/item/CS_URS_2025_02/181351113"/>
    <hyperlink ref="F93" r:id="rId3" display="https://podminky.urs.cz/item/CS_URS_2025_02/122251104"/>
    <hyperlink ref="F95" r:id="rId4" display="https://podminky.urs.cz/item/CS_URS_2025_02/162251101"/>
    <hyperlink ref="F97" r:id="rId5" display="https://podminky.urs.cz/item/CS_URS_2025_02/162751117"/>
    <hyperlink ref="F99" r:id="rId6" display="https://podminky.urs.cz/item/CS_URS_2025_02/167151101"/>
    <hyperlink ref="F101" r:id="rId7" display="https://podminky.urs.cz/item/CS_URS_2025_02/171201201"/>
    <hyperlink ref="F103" r:id="rId8" display="https://podminky.urs.cz/item/CS_URS_2025_02/171201231"/>
    <hyperlink ref="F105" r:id="rId9" display="https://podminky.urs.cz/item/CS_URS_2025_02/215901101"/>
    <hyperlink ref="F107" r:id="rId10" display="https://podminky.urs.cz/item/CS_URS_2025_02/564730111"/>
    <hyperlink ref="F109" r:id="rId11" display="https://podminky.urs.cz/item/CS_URS_2025_02/919726122"/>
    <hyperlink ref="F111" r:id="rId12" display="https://podminky.urs.cz/item/CS_URS_2025_02/564761111"/>
    <hyperlink ref="F113" r:id="rId13" display="https://podminky.urs.cz/item/CS_URS_2025_02/564831111"/>
    <hyperlink ref="F115" r:id="rId14" display="https://podminky.urs.cz/item/CS_URS_2025_02/596211110"/>
    <hyperlink ref="F118" r:id="rId15" display="https://podminky.urs.cz/item/CS_URS_2025_02/916331111"/>
    <hyperlink ref="F122" r:id="rId16" display="https://podminky.urs.cz/item/CS_URS_2025_02/564761111"/>
    <hyperlink ref="F124" r:id="rId17" display="https://podminky.urs.cz/item/CS_URS_2025_02/564831111"/>
    <hyperlink ref="F126" r:id="rId18" display="https://podminky.urs.cz/item/CS_URS_2025_02/596211110"/>
    <hyperlink ref="F130" r:id="rId19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317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ROUND(J88,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ROUND((SUM(BE88:BE183)),  2)</f>
        <v>0</v>
      </c>
      <c r="G33" s="35"/>
      <c r="H33" s="35"/>
      <c r="I33" s="145">
        <v>0.20999999999999999</v>
      </c>
      <c r="J33" s="144">
        <f>ROUND(((SUM(BE88:BE183))*I33),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ROUND((SUM(BF88:BF183)),  2)</f>
        <v>0</v>
      </c>
      <c r="G34" s="35"/>
      <c r="H34" s="35"/>
      <c r="I34" s="145">
        <v>0.12</v>
      </c>
      <c r="J34" s="144">
        <f>ROUND(((SUM(BF88:BF183))*I34),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ROUND((SUM(BG88:BG183)),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ROUND((SUM(BH88:BH183)),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ROUND((SUM(BI88:BI183)),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2025-109-2-03 - Základy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J88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147</v>
      </c>
      <c r="E60" s="165"/>
      <c r="F60" s="165"/>
      <c r="G60" s="165"/>
      <c r="H60" s="165"/>
      <c r="I60" s="165"/>
      <c r="J60" s="166">
        <f>J89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244</v>
      </c>
      <c r="E61" s="171"/>
      <c r="F61" s="171"/>
      <c r="G61" s="171"/>
      <c r="H61" s="171"/>
      <c r="I61" s="171"/>
      <c r="J61" s="172">
        <f>J90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318</v>
      </c>
      <c r="E62" s="171"/>
      <c r="F62" s="171"/>
      <c r="G62" s="171"/>
      <c r="H62" s="171"/>
      <c r="I62" s="171"/>
      <c r="J62" s="172">
        <f>J113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319</v>
      </c>
      <c r="E63" s="171"/>
      <c r="F63" s="171"/>
      <c r="G63" s="171"/>
      <c r="H63" s="171"/>
      <c r="I63" s="171"/>
      <c r="J63" s="172">
        <f>J151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320</v>
      </c>
      <c r="E64" s="171"/>
      <c r="F64" s="171"/>
      <c r="G64" s="171"/>
      <c r="H64" s="171"/>
      <c r="I64" s="171"/>
      <c r="J64" s="172">
        <f>J154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321</v>
      </c>
      <c r="E65" s="171"/>
      <c r="F65" s="171"/>
      <c r="G65" s="171"/>
      <c r="H65" s="171"/>
      <c r="I65" s="171"/>
      <c r="J65" s="172">
        <f>J157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2"/>
      <c r="C66" s="163"/>
      <c r="D66" s="164" t="s">
        <v>322</v>
      </c>
      <c r="E66" s="165"/>
      <c r="F66" s="165"/>
      <c r="G66" s="165"/>
      <c r="H66" s="165"/>
      <c r="I66" s="165"/>
      <c r="J66" s="166">
        <f>J160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68"/>
      <c r="C67" s="169"/>
      <c r="D67" s="170" t="s">
        <v>323</v>
      </c>
      <c r="E67" s="171"/>
      <c r="F67" s="171"/>
      <c r="G67" s="171"/>
      <c r="H67" s="171"/>
      <c r="I67" s="171"/>
      <c r="J67" s="172">
        <f>J161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8"/>
      <c r="C68" s="169"/>
      <c r="D68" s="170" t="s">
        <v>324</v>
      </c>
      <c r="E68" s="171"/>
      <c r="F68" s="171"/>
      <c r="G68" s="171"/>
      <c r="H68" s="171"/>
      <c r="I68" s="171"/>
      <c r="J68" s="172">
        <f>J178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hidden="1" s="2" customFormat="1" ht="6.96" customHeight="1">
      <c r="A70" s="3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hidden="1"/>
    <row r="72" hidden="1"/>
    <row r="73" hidden="1"/>
    <row r="74" s="2" customFormat="1" ht="6.96" customHeight="1">
      <c r="A74" s="35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4.96" customHeight="1">
      <c r="A75" s="35"/>
      <c r="B75" s="36"/>
      <c r="C75" s="20" t="s">
        <v>149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16</v>
      </c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157" t="str">
        <f>E7</f>
        <v>SK Modřany- provozní budova</v>
      </c>
      <c r="F78" s="29"/>
      <c r="G78" s="29"/>
      <c r="H78" s="29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140</v>
      </c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6.5" customHeight="1">
      <c r="A80" s="35"/>
      <c r="B80" s="36"/>
      <c r="C80" s="37"/>
      <c r="D80" s="37"/>
      <c r="E80" s="66" t="str">
        <f>E9</f>
        <v>2025-109-2-03 - Základy</v>
      </c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2" customHeight="1">
      <c r="A82" s="35"/>
      <c r="B82" s="36"/>
      <c r="C82" s="29" t="s">
        <v>21</v>
      </c>
      <c r="D82" s="37"/>
      <c r="E82" s="37"/>
      <c r="F82" s="24" t="str">
        <f>F12</f>
        <v>Komořanská - 47, Praha 4 - Modřany</v>
      </c>
      <c r="G82" s="37"/>
      <c r="H82" s="37"/>
      <c r="I82" s="29" t="s">
        <v>23</v>
      </c>
      <c r="J82" s="69" t="str">
        <f>IF(J12="","",J12)</f>
        <v>23. 7. 2025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40.05" customHeight="1">
      <c r="A84" s="35"/>
      <c r="B84" s="36"/>
      <c r="C84" s="29" t="s">
        <v>25</v>
      </c>
      <c r="D84" s="37"/>
      <c r="E84" s="37"/>
      <c r="F84" s="24" t="str">
        <f>E15</f>
        <v>Sportovní klub Modřany,Komořanská 47, Praha 4</v>
      </c>
      <c r="G84" s="37"/>
      <c r="H84" s="37"/>
      <c r="I84" s="29" t="s">
        <v>32</v>
      </c>
      <c r="J84" s="33" t="str">
        <f>E21</f>
        <v>ASLB spol.s.r.o.Fikarova 2157/1, Praha 4</v>
      </c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5.15" customHeight="1">
      <c r="A85" s="35"/>
      <c r="B85" s="36"/>
      <c r="C85" s="29" t="s">
        <v>30</v>
      </c>
      <c r="D85" s="37"/>
      <c r="E85" s="37"/>
      <c r="F85" s="24" t="str">
        <f>IF(E18="","",E18)</f>
        <v>Vyplň údaj</v>
      </c>
      <c r="G85" s="37"/>
      <c r="H85" s="37"/>
      <c r="I85" s="29" t="s">
        <v>36</v>
      </c>
      <c r="J85" s="33" t="str">
        <f>E24</f>
        <v xml:space="preserve"> </v>
      </c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0.32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3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11" customFormat="1" ht="29.28" customHeight="1">
      <c r="A87" s="174"/>
      <c r="B87" s="175"/>
      <c r="C87" s="176" t="s">
        <v>150</v>
      </c>
      <c r="D87" s="177" t="s">
        <v>59</v>
      </c>
      <c r="E87" s="177" t="s">
        <v>55</v>
      </c>
      <c r="F87" s="177" t="s">
        <v>56</v>
      </c>
      <c r="G87" s="177" t="s">
        <v>151</v>
      </c>
      <c r="H87" s="177" t="s">
        <v>152</v>
      </c>
      <c r="I87" s="177" t="s">
        <v>153</v>
      </c>
      <c r="J87" s="177" t="s">
        <v>145</v>
      </c>
      <c r="K87" s="178" t="s">
        <v>154</v>
      </c>
      <c r="L87" s="179"/>
      <c r="M87" s="89" t="s">
        <v>19</v>
      </c>
      <c r="N87" s="90" t="s">
        <v>44</v>
      </c>
      <c r="O87" s="90" t="s">
        <v>155</v>
      </c>
      <c r="P87" s="90" t="s">
        <v>156</v>
      </c>
      <c r="Q87" s="90" t="s">
        <v>157</v>
      </c>
      <c r="R87" s="90" t="s">
        <v>158</v>
      </c>
      <c r="S87" s="90" t="s">
        <v>159</v>
      </c>
      <c r="T87" s="91" t="s">
        <v>160</v>
      </c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</row>
    <row r="88" s="2" customFormat="1" ht="22.8" customHeight="1">
      <c r="A88" s="35"/>
      <c r="B88" s="36"/>
      <c r="C88" s="96" t="s">
        <v>161</v>
      </c>
      <c r="D88" s="37"/>
      <c r="E88" s="37"/>
      <c r="F88" s="37"/>
      <c r="G88" s="37"/>
      <c r="H88" s="37"/>
      <c r="I88" s="37"/>
      <c r="J88" s="180">
        <f>BK88</f>
        <v>0</v>
      </c>
      <c r="K88" s="37"/>
      <c r="L88" s="41"/>
      <c r="M88" s="92"/>
      <c r="N88" s="181"/>
      <c r="O88" s="93"/>
      <c r="P88" s="182">
        <f>P89+P160</f>
        <v>0</v>
      </c>
      <c r="Q88" s="93"/>
      <c r="R88" s="182">
        <f>R89+R160</f>
        <v>880.1725624735368</v>
      </c>
      <c r="S88" s="93"/>
      <c r="T88" s="183">
        <f>T89+T160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73</v>
      </c>
      <c r="AU88" s="14" t="s">
        <v>146</v>
      </c>
      <c r="BK88" s="184">
        <f>BK89+BK160</f>
        <v>0</v>
      </c>
    </row>
    <row r="89" s="12" customFormat="1" ht="25.92" customHeight="1">
      <c r="A89" s="12"/>
      <c r="B89" s="185"/>
      <c r="C89" s="186"/>
      <c r="D89" s="187" t="s">
        <v>73</v>
      </c>
      <c r="E89" s="188" t="s">
        <v>162</v>
      </c>
      <c r="F89" s="188" t="s">
        <v>163</v>
      </c>
      <c r="G89" s="186"/>
      <c r="H89" s="186"/>
      <c r="I89" s="189"/>
      <c r="J89" s="190">
        <f>BK89</f>
        <v>0</v>
      </c>
      <c r="K89" s="186"/>
      <c r="L89" s="191"/>
      <c r="M89" s="192"/>
      <c r="N89" s="193"/>
      <c r="O89" s="193"/>
      <c r="P89" s="194">
        <f>P90+P113+P151+P154+P157</f>
        <v>0</v>
      </c>
      <c r="Q89" s="193"/>
      <c r="R89" s="194">
        <f>R90+R113+R151+R154+R157</f>
        <v>869.57521990003681</v>
      </c>
      <c r="S89" s="193"/>
      <c r="T89" s="195">
        <f>T90+T113+T151+T154+T157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6" t="s">
        <v>82</v>
      </c>
      <c r="AT89" s="197" t="s">
        <v>73</v>
      </c>
      <c r="AU89" s="197" t="s">
        <v>74</v>
      </c>
      <c r="AY89" s="196" t="s">
        <v>164</v>
      </c>
      <c r="BK89" s="198">
        <f>BK90+BK113+BK151+BK154+BK157</f>
        <v>0</v>
      </c>
    </row>
    <row r="90" s="12" customFormat="1" ht="22.8" customHeight="1">
      <c r="A90" s="12"/>
      <c r="B90" s="185"/>
      <c r="C90" s="186"/>
      <c r="D90" s="187" t="s">
        <v>73</v>
      </c>
      <c r="E90" s="199" t="s">
        <v>82</v>
      </c>
      <c r="F90" s="199" t="s">
        <v>248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SUM(P91:P112)</f>
        <v>0</v>
      </c>
      <c r="Q90" s="193"/>
      <c r="R90" s="194">
        <f>SUM(R91:R112)</f>
        <v>0</v>
      </c>
      <c r="S90" s="193"/>
      <c r="T90" s="195">
        <f>SUM(T91:T112)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82</v>
      </c>
      <c r="AT90" s="197" t="s">
        <v>73</v>
      </c>
      <c r="AU90" s="197" t="s">
        <v>82</v>
      </c>
      <c r="AY90" s="196" t="s">
        <v>164</v>
      </c>
      <c r="BK90" s="198">
        <f>SUM(BK91:BK112)</f>
        <v>0</v>
      </c>
    </row>
    <row r="91" s="2" customFormat="1" ht="16.5" customHeight="1">
      <c r="A91" s="35"/>
      <c r="B91" s="36"/>
      <c r="C91" s="201" t="s">
        <v>82</v>
      </c>
      <c r="D91" s="201" t="s">
        <v>167</v>
      </c>
      <c r="E91" s="202" t="s">
        <v>325</v>
      </c>
      <c r="F91" s="203" t="s">
        <v>326</v>
      </c>
      <c r="G91" s="204" t="s">
        <v>170</v>
      </c>
      <c r="H91" s="205">
        <v>857.24699999999996</v>
      </c>
      <c r="I91" s="206"/>
      <c r="J91" s="207">
        <f>ROUND(I91*H91,2)</f>
        <v>0</v>
      </c>
      <c r="K91" s="203" t="s">
        <v>171</v>
      </c>
      <c r="L91" s="41"/>
      <c r="M91" s="208" t="s">
        <v>19</v>
      </c>
      <c r="N91" s="209" t="s">
        <v>45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172</v>
      </c>
      <c r="AT91" s="212" t="s">
        <v>167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172</v>
      </c>
      <c r="BM91" s="212" t="s">
        <v>327</v>
      </c>
    </row>
    <row r="92" s="2" customFormat="1">
      <c r="A92" s="35"/>
      <c r="B92" s="36"/>
      <c r="C92" s="37"/>
      <c r="D92" s="214" t="s">
        <v>174</v>
      </c>
      <c r="E92" s="37"/>
      <c r="F92" s="215" t="s">
        <v>328</v>
      </c>
      <c r="G92" s="37"/>
      <c r="H92" s="37"/>
      <c r="I92" s="216"/>
      <c r="J92" s="37"/>
      <c r="K92" s="37"/>
      <c r="L92" s="41"/>
      <c r="M92" s="217"/>
      <c r="N92" s="21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174</v>
      </c>
      <c r="AU92" s="14" t="s">
        <v>84</v>
      </c>
    </row>
    <row r="93" s="2" customFormat="1" ht="21.75" customHeight="1">
      <c r="A93" s="35"/>
      <c r="B93" s="36"/>
      <c r="C93" s="201" t="s">
        <v>84</v>
      </c>
      <c r="D93" s="201" t="s">
        <v>167</v>
      </c>
      <c r="E93" s="202" t="s">
        <v>259</v>
      </c>
      <c r="F93" s="203" t="s">
        <v>260</v>
      </c>
      <c r="G93" s="204" t="s">
        <v>178</v>
      </c>
      <c r="H93" s="205">
        <v>132.215</v>
      </c>
      <c r="I93" s="206"/>
      <c r="J93" s="207">
        <f>ROUND(I93*H93,2)</f>
        <v>0</v>
      </c>
      <c r="K93" s="203" t="s">
        <v>171</v>
      </c>
      <c r="L93" s="41"/>
      <c r="M93" s="208" t="s">
        <v>19</v>
      </c>
      <c r="N93" s="209" t="s">
        <v>45</v>
      </c>
      <c r="O93" s="8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172</v>
      </c>
      <c r="AT93" s="212" t="s">
        <v>167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172</v>
      </c>
      <c r="BM93" s="212" t="s">
        <v>329</v>
      </c>
    </row>
    <row r="94" s="2" customFormat="1">
      <c r="A94" s="35"/>
      <c r="B94" s="36"/>
      <c r="C94" s="37"/>
      <c r="D94" s="214" t="s">
        <v>174</v>
      </c>
      <c r="E94" s="37"/>
      <c r="F94" s="215" t="s">
        <v>262</v>
      </c>
      <c r="G94" s="37"/>
      <c r="H94" s="37"/>
      <c r="I94" s="216"/>
      <c r="J94" s="37"/>
      <c r="K94" s="37"/>
      <c r="L94" s="41"/>
      <c r="M94" s="217"/>
      <c r="N94" s="218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174</v>
      </c>
      <c r="AU94" s="14" t="s">
        <v>84</v>
      </c>
    </row>
    <row r="95" s="2" customFormat="1" ht="24.15" customHeight="1">
      <c r="A95" s="35"/>
      <c r="B95" s="36"/>
      <c r="C95" s="201" t="s">
        <v>181</v>
      </c>
      <c r="D95" s="201" t="s">
        <v>167</v>
      </c>
      <c r="E95" s="202" t="s">
        <v>330</v>
      </c>
      <c r="F95" s="203" t="s">
        <v>331</v>
      </c>
      <c r="G95" s="204" t="s">
        <v>178</v>
      </c>
      <c r="H95" s="205">
        <v>4.3819999999999997</v>
      </c>
      <c r="I95" s="206"/>
      <c r="J95" s="207">
        <f>ROUND(I95*H95,2)</f>
        <v>0</v>
      </c>
      <c r="K95" s="203" t="s">
        <v>171</v>
      </c>
      <c r="L95" s="41"/>
      <c r="M95" s="208" t="s">
        <v>19</v>
      </c>
      <c r="N95" s="209" t="s">
        <v>45</v>
      </c>
      <c r="O95" s="8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172</v>
      </c>
      <c r="AT95" s="212" t="s">
        <v>167</v>
      </c>
      <c r="AU95" s="212" t="s">
        <v>84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172</v>
      </c>
      <c r="BM95" s="212" t="s">
        <v>332</v>
      </c>
    </row>
    <row r="96" s="2" customFormat="1">
      <c r="A96" s="35"/>
      <c r="B96" s="36"/>
      <c r="C96" s="37"/>
      <c r="D96" s="214" t="s">
        <v>174</v>
      </c>
      <c r="E96" s="37"/>
      <c r="F96" s="215" t="s">
        <v>333</v>
      </c>
      <c r="G96" s="37"/>
      <c r="H96" s="37"/>
      <c r="I96" s="216"/>
      <c r="J96" s="37"/>
      <c r="K96" s="37"/>
      <c r="L96" s="41"/>
      <c r="M96" s="217"/>
      <c r="N96" s="218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174</v>
      </c>
      <c r="AU96" s="14" t="s">
        <v>84</v>
      </c>
    </row>
    <row r="97" s="2" customFormat="1" ht="24.15" customHeight="1">
      <c r="A97" s="35"/>
      <c r="B97" s="36"/>
      <c r="C97" s="201" t="s">
        <v>172</v>
      </c>
      <c r="D97" s="201" t="s">
        <v>167</v>
      </c>
      <c r="E97" s="202" t="s">
        <v>334</v>
      </c>
      <c r="F97" s="203" t="s">
        <v>335</v>
      </c>
      <c r="G97" s="204" t="s">
        <v>178</v>
      </c>
      <c r="H97" s="205">
        <v>252.37000000000001</v>
      </c>
      <c r="I97" s="206"/>
      <c r="J97" s="207">
        <f>ROUND(I97*H97,2)</f>
        <v>0</v>
      </c>
      <c r="K97" s="203" t="s">
        <v>171</v>
      </c>
      <c r="L97" s="41"/>
      <c r="M97" s="208" t="s">
        <v>19</v>
      </c>
      <c r="N97" s="209" t="s">
        <v>45</v>
      </c>
      <c r="O97" s="81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172</v>
      </c>
      <c r="AT97" s="212" t="s">
        <v>167</v>
      </c>
      <c r="AU97" s="212" t="s">
        <v>84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172</v>
      </c>
      <c r="BM97" s="212" t="s">
        <v>336</v>
      </c>
    </row>
    <row r="98" s="2" customFormat="1">
      <c r="A98" s="35"/>
      <c r="B98" s="36"/>
      <c r="C98" s="37"/>
      <c r="D98" s="214" t="s">
        <v>174</v>
      </c>
      <c r="E98" s="37"/>
      <c r="F98" s="215" t="s">
        <v>337</v>
      </c>
      <c r="G98" s="37"/>
      <c r="H98" s="37"/>
      <c r="I98" s="216"/>
      <c r="J98" s="37"/>
      <c r="K98" s="37"/>
      <c r="L98" s="41"/>
      <c r="M98" s="217"/>
      <c r="N98" s="218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174</v>
      </c>
      <c r="AU98" s="14" t="s">
        <v>84</v>
      </c>
    </row>
    <row r="99" s="2" customFormat="1" ht="33" customHeight="1">
      <c r="A99" s="35"/>
      <c r="B99" s="36"/>
      <c r="C99" s="201" t="s">
        <v>190</v>
      </c>
      <c r="D99" s="201" t="s">
        <v>167</v>
      </c>
      <c r="E99" s="202" t="s">
        <v>182</v>
      </c>
      <c r="F99" s="203" t="s">
        <v>183</v>
      </c>
      <c r="G99" s="204" t="s">
        <v>178</v>
      </c>
      <c r="H99" s="205">
        <v>317.43200000000002</v>
      </c>
      <c r="I99" s="206"/>
      <c r="J99" s="207">
        <f>ROUND(I99*H99,2)</f>
        <v>0</v>
      </c>
      <c r="K99" s="203" t="s">
        <v>171</v>
      </c>
      <c r="L99" s="41"/>
      <c r="M99" s="208" t="s">
        <v>19</v>
      </c>
      <c r="N99" s="209" t="s">
        <v>45</v>
      </c>
      <c r="O99" s="8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172</v>
      </c>
      <c r="AT99" s="212" t="s">
        <v>167</v>
      </c>
      <c r="AU99" s="212" t="s">
        <v>84</v>
      </c>
      <c r="AY99" s="14" t="s">
        <v>164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82</v>
      </c>
      <c r="BK99" s="213">
        <f>ROUND(I99*H99,2)</f>
        <v>0</v>
      </c>
      <c r="BL99" s="14" t="s">
        <v>172</v>
      </c>
      <c r="BM99" s="212" t="s">
        <v>338</v>
      </c>
    </row>
    <row r="100" s="2" customFormat="1">
      <c r="A100" s="35"/>
      <c r="B100" s="36"/>
      <c r="C100" s="37"/>
      <c r="D100" s="214" t="s">
        <v>174</v>
      </c>
      <c r="E100" s="37"/>
      <c r="F100" s="215" t="s">
        <v>185</v>
      </c>
      <c r="G100" s="37"/>
      <c r="H100" s="37"/>
      <c r="I100" s="216"/>
      <c r="J100" s="37"/>
      <c r="K100" s="37"/>
      <c r="L100" s="41"/>
      <c r="M100" s="217"/>
      <c r="N100" s="218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174</v>
      </c>
      <c r="AU100" s="14" t="s">
        <v>84</v>
      </c>
    </row>
    <row r="101" s="2" customFormat="1" ht="37.8" customHeight="1">
      <c r="A101" s="35"/>
      <c r="B101" s="36"/>
      <c r="C101" s="201" t="s">
        <v>195</v>
      </c>
      <c r="D101" s="201" t="s">
        <v>167</v>
      </c>
      <c r="E101" s="202" t="s">
        <v>186</v>
      </c>
      <c r="F101" s="203" t="s">
        <v>187</v>
      </c>
      <c r="G101" s="204" t="s">
        <v>178</v>
      </c>
      <c r="H101" s="205">
        <v>317.43200000000002</v>
      </c>
      <c r="I101" s="206"/>
      <c r="J101" s="207">
        <f>ROUND(I101*H101,2)</f>
        <v>0</v>
      </c>
      <c r="K101" s="203" t="s">
        <v>171</v>
      </c>
      <c r="L101" s="41"/>
      <c r="M101" s="208" t="s">
        <v>19</v>
      </c>
      <c r="N101" s="209" t="s">
        <v>45</v>
      </c>
      <c r="O101" s="8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172</v>
      </c>
      <c r="AT101" s="212" t="s">
        <v>167</v>
      </c>
      <c r="AU101" s="212" t="s">
        <v>84</v>
      </c>
      <c r="AY101" s="14" t="s">
        <v>164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82</v>
      </c>
      <c r="BK101" s="213">
        <f>ROUND(I101*H101,2)</f>
        <v>0</v>
      </c>
      <c r="BL101" s="14" t="s">
        <v>172</v>
      </c>
      <c r="BM101" s="212" t="s">
        <v>339</v>
      </c>
    </row>
    <row r="102" s="2" customFormat="1">
      <c r="A102" s="35"/>
      <c r="B102" s="36"/>
      <c r="C102" s="37"/>
      <c r="D102" s="214" t="s">
        <v>174</v>
      </c>
      <c r="E102" s="37"/>
      <c r="F102" s="215" t="s">
        <v>189</v>
      </c>
      <c r="G102" s="37"/>
      <c r="H102" s="37"/>
      <c r="I102" s="216"/>
      <c r="J102" s="37"/>
      <c r="K102" s="37"/>
      <c r="L102" s="41"/>
      <c r="M102" s="217"/>
      <c r="N102" s="218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174</v>
      </c>
      <c r="AU102" s="14" t="s">
        <v>84</v>
      </c>
    </row>
    <row r="103" s="2" customFormat="1" ht="24.15" customHeight="1">
      <c r="A103" s="35"/>
      <c r="B103" s="36"/>
      <c r="C103" s="201" t="s">
        <v>200</v>
      </c>
      <c r="D103" s="201" t="s">
        <v>167</v>
      </c>
      <c r="E103" s="202" t="s">
        <v>340</v>
      </c>
      <c r="F103" s="203" t="s">
        <v>341</v>
      </c>
      <c r="G103" s="204" t="s">
        <v>178</v>
      </c>
      <c r="H103" s="205">
        <v>317.43200000000002</v>
      </c>
      <c r="I103" s="206"/>
      <c r="J103" s="207">
        <f>ROUND(I103*H103,2)</f>
        <v>0</v>
      </c>
      <c r="K103" s="203" t="s">
        <v>171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172</v>
      </c>
      <c r="AT103" s="212" t="s">
        <v>167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172</v>
      </c>
      <c r="BM103" s="212" t="s">
        <v>342</v>
      </c>
    </row>
    <row r="104" s="2" customFormat="1">
      <c r="A104" s="35"/>
      <c r="B104" s="36"/>
      <c r="C104" s="37"/>
      <c r="D104" s="214" t="s">
        <v>174</v>
      </c>
      <c r="E104" s="37"/>
      <c r="F104" s="215" t="s">
        <v>343</v>
      </c>
      <c r="G104" s="37"/>
      <c r="H104" s="37"/>
      <c r="I104" s="216"/>
      <c r="J104" s="37"/>
      <c r="K104" s="37"/>
      <c r="L104" s="41"/>
      <c r="M104" s="217"/>
      <c r="N104" s="21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174</v>
      </c>
      <c r="AU104" s="14" t="s">
        <v>84</v>
      </c>
    </row>
    <row r="105" s="2" customFormat="1" ht="24.15" customHeight="1">
      <c r="A105" s="35"/>
      <c r="B105" s="36"/>
      <c r="C105" s="201" t="s">
        <v>206</v>
      </c>
      <c r="D105" s="201" t="s">
        <v>167</v>
      </c>
      <c r="E105" s="202" t="s">
        <v>196</v>
      </c>
      <c r="F105" s="203" t="s">
        <v>197</v>
      </c>
      <c r="G105" s="204" t="s">
        <v>178</v>
      </c>
      <c r="H105" s="205">
        <v>317.43200000000002</v>
      </c>
      <c r="I105" s="206"/>
      <c r="J105" s="207">
        <f>ROUND(I105*H105,2)</f>
        <v>0</v>
      </c>
      <c r="K105" s="203" t="s">
        <v>171</v>
      </c>
      <c r="L105" s="41"/>
      <c r="M105" s="208" t="s">
        <v>19</v>
      </c>
      <c r="N105" s="209" t="s">
        <v>45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172</v>
      </c>
      <c r="AT105" s="212" t="s">
        <v>167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172</v>
      </c>
      <c r="BM105" s="212" t="s">
        <v>344</v>
      </c>
    </row>
    <row r="106" s="2" customFormat="1">
      <c r="A106" s="35"/>
      <c r="B106" s="36"/>
      <c r="C106" s="37"/>
      <c r="D106" s="214" t="s">
        <v>174</v>
      </c>
      <c r="E106" s="37"/>
      <c r="F106" s="215" t="s">
        <v>199</v>
      </c>
      <c r="G106" s="37"/>
      <c r="H106" s="37"/>
      <c r="I106" s="216"/>
      <c r="J106" s="37"/>
      <c r="K106" s="37"/>
      <c r="L106" s="41"/>
      <c r="M106" s="217"/>
      <c r="N106" s="218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174</v>
      </c>
      <c r="AU106" s="14" t="s">
        <v>84</v>
      </c>
    </row>
    <row r="107" s="2" customFormat="1" ht="24.15" customHeight="1">
      <c r="A107" s="35"/>
      <c r="B107" s="36"/>
      <c r="C107" s="201" t="s">
        <v>211</v>
      </c>
      <c r="D107" s="201" t="s">
        <v>167</v>
      </c>
      <c r="E107" s="202" t="s">
        <v>201</v>
      </c>
      <c r="F107" s="203" t="s">
        <v>202</v>
      </c>
      <c r="G107" s="204" t="s">
        <v>203</v>
      </c>
      <c r="H107" s="205">
        <v>453.94400000000002</v>
      </c>
      <c r="I107" s="206"/>
      <c r="J107" s="207">
        <f>ROUND(I107*H107,2)</f>
        <v>0</v>
      </c>
      <c r="K107" s="203" t="s">
        <v>171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172</v>
      </c>
      <c r="AT107" s="212" t="s">
        <v>167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172</v>
      </c>
      <c r="BM107" s="212" t="s">
        <v>345</v>
      </c>
    </row>
    <row r="108" s="2" customFormat="1">
      <c r="A108" s="35"/>
      <c r="B108" s="36"/>
      <c r="C108" s="37"/>
      <c r="D108" s="214" t="s">
        <v>174</v>
      </c>
      <c r="E108" s="37"/>
      <c r="F108" s="215" t="s">
        <v>205</v>
      </c>
      <c r="G108" s="37"/>
      <c r="H108" s="37"/>
      <c r="I108" s="216"/>
      <c r="J108" s="37"/>
      <c r="K108" s="37"/>
      <c r="L108" s="41"/>
      <c r="M108" s="217"/>
      <c r="N108" s="218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174</v>
      </c>
      <c r="AU108" s="14" t="s">
        <v>84</v>
      </c>
    </row>
    <row r="109" s="2" customFormat="1" ht="24.15" customHeight="1">
      <c r="A109" s="35"/>
      <c r="B109" s="36"/>
      <c r="C109" s="201" t="s">
        <v>216</v>
      </c>
      <c r="D109" s="201" t="s">
        <v>167</v>
      </c>
      <c r="E109" s="202" t="s">
        <v>346</v>
      </c>
      <c r="F109" s="203" t="s">
        <v>347</v>
      </c>
      <c r="G109" s="204" t="s">
        <v>178</v>
      </c>
      <c r="H109" s="205">
        <v>84.481999999999999</v>
      </c>
      <c r="I109" s="206"/>
      <c r="J109" s="207">
        <f>ROUND(I109*H109,2)</f>
        <v>0</v>
      </c>
      <c r="K109" s="203" t="s">
        <v>171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172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172</v>
      </c>
      <c r="BM109" s="212" t="s">
        <v>348</v>
      </c>
    </row>
    <row r="110" s="2" customFormat="1">
      <c r="A110" s="35"/>
      <c r="B110" s="36"/>
      <c r="C110" s="37"/>
      <c r="D110" s="214" t="s">
        <v>174</v>
      </c>
      <c r="E110" s="37"/>
      <c r="F110" s="215" t="s">
        <v>349</v>
      </c>
      <c r="G110" s="37"/>
      <c r="H110" s="37"/>
      <c r="I110" s="216"/>
      <c r="J110" s="37"/>
      <c r="K110" s="37"/>
      <c r="L110" s="41"/>
      <c r="M110" s="217"/>
      <c r="N110" s="218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174</v>
      </c>
      <c r="AU110" s="14" t="s">
        <v>84</v>
      </c>
    </row>
    <row r="111" s="2" customFormat="1" ht="24.15" customHeight="1">
      <c r="A111" s="35"/>
      <c r="B111" s="36"/>
      <c r="C111" s="201" t="s">
        <v>222</v>
      </c>
      <c r="D111" s="201" t="s">
        <v>167</v>
      </c>
      <c r="E111" s="202" t="s">
        <v>350</v>
      </c>
      <c r="F111" s="203" t="s">
        <v>351</v>
      </c>
      <c r="G111" s="204" t="s">
        <v>170</v>
      </c>
      <c r="H111" s="205">
        <v>857.24699999999996</v>
      </c>
      <c r="I111" s="206"/>
      <c r="J111" s="207">
        <f>ROUND(I111*H111,2)</f>
        <v>0</v>
      </c>
      <c r="K111" s="203" t="s">
        <v>171</v>
      </c>
      <c r="L111" s="41"/>
      <c r="M111" s="208" t="s">
        <v>19</v>
      </c>
      <c r="N111" s="209" t="s">
        <v>45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172</v>
      </c>
      <c r="AT111" s="212" t="s">
        <v>167</v>
      </c>
      <c r="AU111" s="212" t="s">
        <v>84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172</v>
      </c>
      <c r="BM111" s="212" t="s">
        <v>352</v>
      </c>
    </row>
    <row r="112" s="2" customFormat="1">
      <c r="A112" s="35"/>
      <c r="B112" s="36"/>
      <c r="C112" s="37"/>
      <c r="D112" s="214" t="s">
        <v>174</v>
      </c>
      <c r="E112" s="37"/>
      <c r="F112" s="215" t="s">
        <v>353</v>
      </c>
      <c r="G112" s="37"/>
      <c r="H112" s="37"/>
      <c r="I112" s="216"/>
      <c r="J112" s="37"/>
      <c r="K112" s="37"/>
      <c r="L112" s="41"/>
      <c r="M112" s="217"/>
      <c r="N112" s="218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174</v>
      </c>
      <c r="AU112" s="14" t="s">
        <v>84</v>
      </c>
    </row>
    <row r="113" s="12" customFormat="1" ht="22.8" customHeight="1">
      <c r="A113" s="12"/>
      <c r="B113" s="185"/>
      <c r="C113" s="186"/>
      <c r="D113" s="187" t="s">
        <v>73</v>
      </c>
      <c r="E113" s="199" t="s">
        <v>84</v>
      </c>
      <c r="F113" s="199" t="s">
        <v>354</v>
      </c>
      <c r="G113" s="186"/>
      <c r="H113" s="186"/>
      <c r="I113" s="189"/>
      <c r="J113" s="200">
        <f>BK113</f>
        <v>0</v>
      </c>
      <c r="K113" s="186"/>
      <c r="L113" s="191"/>
      <c r="M113" s="192"/>
      <c r="N113" s="193"/>
      <c r="O113" s="193"/>
      <c r="P113" s="194">
        <f>SUM(P114:P150)</f>
        <v>0</v>
      </c>
      <c r="Q113" s="193"/>
      <c r="R113" s="194">
        <f>SUM(R114:R150)</f>
        <v>839.81797812003686</v>
      </c>
      <c r="S113" s="193"/>
      <c r="T113" s="195">
        <f>SUM(T114:T150)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6" t="s">
        <v>82</v>
      </c>
      <c r="AT113" s="197" t="s">
        <v>73</v>
      </c>
      <c r="AU113" s="197" t="s">
        <v>82</v>
      </c>
      <c r="AY113" s="196" t="s">
        <v>164</v>
      </c>
      <c r="BK113" s="198">
        <f>SUM(BK114:BK150)</f>
        <v>0</v>
      </c>
    </row>
    <row r="114" s="2" customFormat="1" ht="24.15" customHeight="1">
      <c r="A114" s="35"/>
      <c r="B114" s="36"/>
      <c r="C114" s="201" t="s">
        <v>8</v>
      </c>
      <c r="D114" s="201" t="s">
        <v>167</v>
      </c>
      <c r="E114" s="202" t="s">
        <v>212</v>
      </c>
      <c r="F114" s="203" t="s">
        <v>213</v>
      </c>
      <c r="G114" s="204" t="s">
        <v>170</v>
      </c>
      <c r="H114" s="205">
        <v>765.13400000000001</v>
      </c>
      <c r="I114" s="206"/>
      <c r="J114" s="207">
        <f>ROUND(I114*H114,2)</f>
        <v>0</v>
      </c>
      <c r="K114" s="203" t="s">
        <v>171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172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172</v>
      </c>
      <c r="BM114" s="212" t="s">
        <v>355</v>
      </c>
    </row>
    <row r="115" s="2" customFormat="1">
      <c r="A115" s="35"/>
      <c r="B115" s="36"/>
      <c r="C115" s="37"/>
      <c r="D115" s="214" t="s">
        <v>174</v>
      </c>
      <c r="E115" s="37"/>
      <c r="F115" s="215" t="s">
        <v>215</v>
      </c>
      <c r="G115" s="37"/>
      <c r="H115" s="37"/>
      <c r="I115" s="216"/>
      <c r="J115" s="37"/>
      <c r="K115" s="37"/>
      <c r="L115" s="41"/>
      <c r="M115" s="217"/>
      <c r="N115" s="218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174</v>
      </c>
      <c r="AU115" s="14" t="s">
        <v>84</v>
      </c>
    </row>
    <row r="116" s="2" customFormat="1" ht="24.15" customHeight="1">
      <c r="A116" s="35"/>
      <c r="B116" s="36"/>
      <c r="C116" s="201" t="s">
        <v>231</v>
      </c>
      <c r="D116" s="201" t="s">
        <v>167</v>
      </c>
      <c r="E116" s="202" t="s">
        <v>356</v>
      </c>
      <c r="F116" s="203" t="s">
        <v>357</v>
      </c>
      <c r="G116" s="204" t="s">
        <v>170</v>
      </c>
      <c r="H116" s="205">
        <v>613.35199999999998</v>
      </c>
      <c r="I116" s="206"/>
      <c r="J116" s="207">
        <f>ROUND(I116*H116,2)</f>
        <v>0</v>
      </c>
      <c r="K116" s="203" t="s">
        <v>171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9.8999999999999994E-05</v>
      </c>
      <c r="R116" s="210">
        <f>Q116*H116</f>
        <v>0.060721847999999995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172</v>
      </c>
      <c r="AT116" s="212" t="s">
        <v>167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172</v>
      </c>
      <c r="BM116" s="212" t="s">
        <v>358</v>
      </c>
    </row>
    <row r="117" s="2" customFormat="1">
      <c r="A117" s="35"/>
      <c r="B117" s="36"/>
      <c r="C117" s="37"/>
      <c r="D117" s="214" t="s">
        <v>174</v>
      </c>
      <c r="E117" s="37"/>
      <c r="F117" s="215" t="s">
        <v>359</v>
      </c>
      <c r="G117" s="37"/>
      <c r="H117" s="37"/>
      <c r="I117" s="216"/>
      <c r="J117" s="37"/>
      <c r="K117" s="37"/>
      <c r="L117" s="41"/>
      <c r="M117" s="217"/>
      <c r="N117" s="218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174</v>
      </c>
      <c r="AU117" s="14" t="s">
        <v>84</v>
      </c>
    </row>
    <row r="118" s="2" customFormat="1" ht="16.5" customHeight="1">
      <c r="A118" s="35"/>
      <c r="B118" s="36"/>
      <c r="C118" s="219" t="s">
        <v>236</v>
      </c>
      <c r="D118" s="219" t="s">
        <v>232</v>
      </c>
      <c r="E118" s="220" t="s">
        <v>360</v>
      </c>
      <c r="F118" s="221" t="s">
        <v>361</v>
      </c>
      <c r="G118" s="222" t="s">
        <v>170</v>
      </c>
      <c r="H118" s="223">
        <v>705.35500000000002</v>
      </c>
      <c r="I118" s="224"/>
      <c r="J118" s="225">
        <f>ROUND(I118*H118,2)</f>
        <v>0</v>
      </c>
      <c r="K118" s="221" t="s">
        <v>171</v>
      </c>
      <c r="L118" s="226"/>
      <c r="M118" s="227" t="s">
        <v>19</v>
      </c>
      <c r="N118" s="228" t="s">
        <v>45</v>
      </c>
      <c r="O118" s="81"/>
      <c r="P118" s="210">
        <f>O118*H118</f>
        <v>0</v>
      </c>
      <c r="Q118" s="210">
        <v>0.00029999999999999997</v>
      </c>
      <c r="R118" s="210">
        <f>Q118*H118</f>
        <v>0.21160649999999998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206</v>
      </c>
      <c r="AT118" s="212" t="s">
        <v>232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172</v>
      </c>
      <c r="BM118" s="212" t="s">
        <v>362</v>
      </c>
    </row>
    <row r="119" s="2" customFormat="1" ht="21.75" customHeight="1">
      <c r="A119" s="35"/>
      <c r="B119" s="36"/>
      <c r="C119" s="201" t="s">
        <v>238</v>
      </c>
      <c r="D119" s="201" t="s">
        <v>167</v>
      </c>
      <c r="E119" s="202" t="s">
        <v>363</v>
      </c>
      <c r="F119" s="203" t="s">
        <v>364</v>
      </c>
      <c r="G119" s="204" t="s">
        <v>178</v>
      </c>
      <c r="H119" s="205">
        <v>85.055999999999997</v>
      </c>
      <c r="I119" s="206"/>
      <c r="J119" s="207">
        <f>ROUND(I119*H119,2)</f>
        <v>0</v>
      </c>
      <c r="K119" s="203" t="s">
        <v>171</v>
      </c>
      <c r="L119" s="41"/>
      <c r="M119" s="208" t="s">
        <v>19</v>
      </c>
      <c r="N119" s="209" t="s">
        <v>45</v>
      </c>
      <c r="O119" s="81"/>
      <c r="P119" s="210">
        <f>O119*H119</f>
        <v>0</v>
      </c>
      <c r="Q119" s="210">
        <v>2.1600000000000001</v>
      </c>
      <c r="R119" s="210">
        <f>Q119*H119</f>
        <v>183.72096000000002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172</v>
      </c>
      <c r="AT119" s="212" t="s">
        <v>167</v>
      </c>
      <c r="AU119" s="212" t="s">
        <v>84</v>
      </c>
      <c r="AY119" s="14" t="s">
        <v>164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82</v>
      </c>
      <c r="BK119" s="213">
        <f>ROUND(I119*H119,2)</f>
        <v>0</v>
      </c>
      <c r="BL119" s="14" t="s">
        <v>172</v>
      </c>
      <c r="BM119" s="212" t="s">
        <v>365</v>
      </c>
    </row>
    <row r="120" s="2" customFormat="1">
      <c r="A120" s="35"/>
      <c r="B120" s="36"/>
      <c r="C120" s="37"/>
      <c r="D120" s="214" t="s">
        <v>174</v>
      </c>
      <c r="E120" s="37"/>
      <c r="F120" s="215" t="s">
        <v>366</v>
      </c>
      <c r="G120" s="37"/>
      <c r="H120" s="37"/>
      <c r="I120" s="216"/>
      <c r="J120" s="37"/>
      <c r="K120" s="37"/>
      <c r="L120" s="41"/>
      <c r="M120" s="217"/>
      <c r="N120" s="218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174</v>
      </c>
      <c r="AU120" s="14" t="s">
        <v>84</v>
      </c>
    </row>
    <row r="121" s="2" customFormat="1" ht="16.5" customHeight="1">
      <c r="A121" s="35"/>
      <c r="B121" s="36"/>
      <c r="C121" s="201" t="s">
        <v>292</v>
      </c>
      <c r="D121" s="201" t="s">
        <v>167</v>
      </c>
      <c r="E121" s="202" t="s">
        <v>367</v>
      </c>
      <c r="F121" s="203" t="s">
        <v>368</v>
      </c>
      <c r="G121" s="204" t="s">
        <v>178</v>
      </c>
      <c r="H121" s="205">
        <v>0.50800000000000001</v>
      </c>
      <c r="I121" s="206"/>
      <c r="J121" s="207">
        <f>ROUND(I121*H121,2)</f>
        <v>0</v>
      </c>
      <c r="K121" s="203" t="s">
        <v>171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2.3010222040000001</v>
      </c>
      <c r="R121" s="210">
        <f>Q121*H121</f>
        <v>1.168919279632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172</v>
      </c>
      <c r="AT121" s="212" t="s">
        <v>167</v>
      </c>
      <c r="AU121" s="212" t="s">
        <v>84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172</v>
      </c>
      <c r="BM121" s="212" t="s">
        <v>369</v>
      </c>
    </row>
    <row r="122" s="2" customFormat="1">
      <c r="A122" s="35"/>
      <c r="B122" s="36"/>
      <c r="C122" s="37"/>
      <c r="D122" s="214" t="s">
        <v>174</v>
      </c>
      <c r="E122" s="37"/>
      <c r="F122" s="215" t="s">
        <v>370</v>
      </c>
      <c r="G122" s="37"/>
      <c r="H122" s="37"/>
      <c r="I122" s="216"/>
      <c r="J122" s="37"/>
      <c r="K122" s="37"/>
      <c r="L122" s="41"/>
      <c r="M122" s="217"/>
      <c r="N122" s="218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174</v>
      </c>
      <c r="AU122" s="14" t="s">
        <v>84</v>
      </c>
    </row>
    <row r="123" s="2" customFormat="1" ht="21.75" customHeight="1">
      <c r="A123" s="35"/>
      <c r="B123" s="36"/>
      <c r="C123" s="201" t="s">
        <v>297</v>
      </c>
      <c r="D123" s="201" t="s">
        <v>167</v>
      </c>
      <c r="E123" s="202" t="s">
        <v>371</v>
      </c>
      <c r="F123" s="203" t="s">
        <v>372</v>
      </c>
      <c r="G123" s="204" t="s">
        <v>178</v>
      </c>
      <c r="H123" s="205">
        <v>100.974</v>
      </c>
      <c r="I123" s="206"/>
      <c r="J123" s="207">
        <f>ROUND(I123*H123,2)</f>
        <v>0</v>
      </c>
      <c r="K123" s="203" t="s">
        <v>171</v>
      </c>
      <c r="L123" s="41"/>
      <c r="M123" s="208" t="s">
        <v>19</v>
      </c>
      <c r="N123" s="209" t="s">
        <v>45</v>
      </c>
      <c r="O123" s="81"/>
      <c r="P123" s="210">
        <f>O123*H123</f>
        <v>0</v>
      </c>
      <c r="Q123" s="210">
        <v>2.5018722040000001</v>
      </c>
      <c r="R123" s="210">
        <f>Q123*H123</f>
        <v>252.62404392669603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172</v>
      </c>
      <c r="AT123" s="212" t="s">
        <v>167</v>
      </c>
      <c r="AU123" s="212" t="s">
        <v>84</v>
      </c>
      <c r="AY123" s="14" t="s">
        <v>164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82</v>
      </c>
      <c r="BK123" s="213">
        <f>ROUND(I123*H123,2)</f>
        <v>0</v>
      </c>
      <c r="BL123" s="14" t="s">
        <v>172</v>
      </c>
      <c r="BM123" s="212" t="s">
        <v>373</v>
      </c>
    </row>
    <row r="124" s="2" customFormat="1">
      <c r="A124" s="35"/>
      <c r="B124" s="36"/>
      <c r="C124" s="37"/>
      <c r="D124" s="214" t="s">
        <v>174</v>
      </c>
      <c r="E124" s="37"/>
      <c r="F124" s="215" t="s">
        <v>374</v>
      </c>
      <c r="G124" s="37"/>
      <c r="H124" s="37"/>
      <c r="I124" s="216"/>
      <c r="J124" s="37"/>
      <c r="K124" s="37"/>
      <c r="L124" s="41"/>
      <c r="M124" s="217"/>
      <c r="N124" s="218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174</v>
      </c>
      <c r="AU124" s="14" t="s">
        <v>84</v>
      </c>
    </row>
    <row r="125" s="2" customFormat="1" ht="16.5" customHeight="1">
      <c r="A125" s="35"/>
      <c r="B125" s="36"/>
      <c r="C125" s="201" t="s">
        <v>303</v>
      </c>
      <c r="D125" s="201" t="s">
        <v>167</v>
      </c>
      <c r="E125" s="202" t="s">
        <v>375</v>
      </c>
      <c r="F125" s="203" t="s">
        <v>376</v>
      </c>
      <c r="G125" s="204" t="s">
        <v>170</v>
      </c>
      <c r="H125" s="205">
        <v>54.029000000000003</v>
      </c>
      <c r="I125" s="206"/>
      <c r="J125" s="207">
        <f>ROUND(I125*H125,2)</f>
        <v>0</v>
      </c>
      <c r="K125" s="203" t="s">
        <v>171</v>
      </c>
      <c r="L125" s="41"/>
      <c r="M125" s="208" t="s">
        <v>19</v>
      </c>
      <c r="N125" s="209" t="s">
        <v>45</v>
      </c>
      <c r="O125" s="81"/>
      <c r="P125" s="210">
        <f>O125*H125</f>
        <v>0</v>
      </c>
      <c r="Q125" s="210">
        <v>0.002944</v>
      </c>
      <c r="R125" s="210">
        <f>Q125*H125</f>
        <v>0.159061376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172</v>
      </c>
      <c r="AT125" s="212" t="s">
        <v>167</v>
      </c>
      <c r="AU125" s="212" t="s">
        <v>84</v>
      </c>
      <c r="AY125" s="14" t="s">
        <v>164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82</v>
      </c>
      <c r="BK125" s="213">
        <f>ROUND(I125*H125,2)</f>
        <v>0</v>
      </c>
      <c r="BL125" s="14" t="s">
        <v>172</v>
      </c>
      <c r="BM125" s="212" t="s">
        <v>377</v>
      </c>
    </row>
    <row r="126" s="2" customFormat="1">
      <c r="A126" s="35"/>
      <c r="B126" s="36"/>
      <c r="C126" s="37"/>
      <c r="D126" s="214" t="s">
        <v>174</v>
      </c>
      <c r="E126" s="37"/>
      <c r="F126" s="215" t="s">
        <v>378</v>
      </c>
      <c r="G126" s="37"/>
      <c r="H126" s="37"/>
      <c r="I126" s="216"/>
      <c r="J126" s="37"/>
      <c r="K126" s="37"/>
      <c r="L126" s="41"/>
      <c r="M126" s="217"/>
      <c r="N126" s="218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174</v>
      </c>
      <c r="AU126" s="14" t="s">
        <v>84</v>
      </c>
    </row>
    <row r="127" s="2" customFormat="1" ht="16.5" customHeight="1">
      <c r="A127" s="35"/>
      <c r="B127" s="36"/>
      <c r="C127" s="201" t="s">
        <v>305</v>
      </c>
      <c r="D127" s="201" t="s">
        <v>167</v>
      </c>
      <c r="E127" s="202" t="s">
        <v>379</v>
      </c>
      <c r="F127" s="203" t="s">
        <v>380</v>
      </c>
      <c r="G127" s="204" t="s">
        <v>170</v>
      </c>
      <c r="H127" s="205">
        <v>54.029000000000003</v>
      </c>
      <c r="I127" s="206"/>
      <c r="J127" s="207">
        <f>ROUND(I127*H127,2)</f>
        <v>0</v>
      </c>
      <c r="K127" s="203" t="s">
        <v>171</v>
      </c>
      <c r="L127" s="41"/>
      <c r="M127" s="208" t="s">
        <v>19</v>
      </c>
      <c r="N127" s="209" t="s">
        <v>45</v>
      </c>
      <c r="O127" s="81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172</v>
      </c>
      <c r="AT127" s="212" t="s">
        <v>167</v>
      </c>
      <c r="AU127" s="212" t="s">
        <v>84</v>
      </c>
      <c r="AY127" s="14" t="s">
        <v>164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82</v>
      </c>
      <c r="BK127" s="213">
        <f>ROUND(I127*H127,2)</f>
        <v>0</v>
      </c>
      <c r="BL127" s="14" t="s">
        <v>172</v>
      </c>
      <c r="BM127" s="212" t="s">
        <v>381</v>
      </c>
    </row>
    <row r="128" s="2" customFormat="1">
      <c r="A128" s="35"/>
      <c r="B128" s="36"/>
      <c r="C128" s="37"/>
      <c r="D128" s="214" t="s">
        <v>174</v>
      </c>
      <c r="E128" s="37"/>
      <c r="F128" s="215" t="s">
        <v>382</v>
      </c>
      <c r="G128" s="37"/>
      <c r="H128" s="37"/>
      <c r="I128" s="216"/>
      <c r="J128" s="37"/>
      <c r="K128" s="37"/>
      <c r="L128" s="41"/>
      <c r="M128" s="217"/>
      <c r="N128" s="218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174</v>
      </c>
      <c r="AU128" s="14" t="s">
        <v>84</v>
      </c>
    </row>
    <row r="129" s="2" customFormat="1" ht="16.5" customHeight="1">
      <c r="A129" s="35"/>
      <c r="B129" s="36"/>
      <c r="C129" s="201" t="s">
        <v>307</v>
      </c>
      <c r="D129" s="201" t="s">
        <v>167</v>
      </c>
      <c r="E129" s="202" t="s">
        <v>383</v>
      </c>
      <c r="F129" s="203" t="s">
        <v>384</v>
      </c>
      <c r="G129" s="204" t="s">
        <v>203</v>
      </c>
      <c r="H129" s="205">
        <v>4.6909999999999998</v>
      </c>
      <c r="I129" s="206"/>
      <c r="J129" s="207">
        <f>ROUND(I129*H129,2)</f>
        <v>0</v>
      </c>
      <c r="K129" s="203" t="s">
        <v>171</v>
      </c>
      <c r="L129" s="41"/>
      <c r="M129" s="208" t="s">
        <v>19</v>
      </c>
      <c r="N129" s="209" t="s">
        <v>45</v>
      </c>
      <c r="O129" s="81"/>
      <c r="P129" s="210">
        <f>O129*H129</f>
        <v>0</v>
      </c>
      <c r="Q129" s="210">
        <v>1.0627727797</v>
      </c>
      <c r="R129" s="210">
        <f>Q129*H129</f>
        <v>4.9854671095726992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172</v>
      </c>
      <c r="AT129" s="212" t="s">
        <v>167</v>
      </c>
      <c r="AU129" s="212" t="s">
        <v>84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172</v>
      </c>
      <c r="BM129" s="212" t="s">
        <v>385</v>
      </c>
    </row>
    <row r="130" s="2" customFormat="1">
      <c r="A130" s="35"/>
      <c r="B130" s="36"/>
      <c r="C130" s="37"/>
      <c r="D130" s="214" t="s">
        <v>174</v>
      </c>
      <c r="E130" s="37"/>
      <c r="F130" s="215" t="s">
        <v>386</v>
      </c>
      <c r="G130" s="37"/>
      <c r="H130" s="37"/>
      <c r="I130" s="216"/>
      <c r="J130" s="37"/>
      <c r="K130" s="37"/>
      <c r="L130" s="41"/>
      <c r="M130" s="217"/>
      <c r="N130" s="218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174</v>
      </c>
      <c r="AU130" s="14" t="s">
        <v>84</v>
      </c>
    </row>
    <row r="131" s="2" customFormat="1" ht="21.75" customHeight="1">
      <c r="A131" s="35"/>
      <c r="B131" s="36"/>
      <c r="C131" s="201" t="s">
        <v>7</v>
      </c>
      <c r="D131" s="201" t="s">
        <v>167</v>
      </c>
      <c r="E131" s="202" t="s">
        <v>387</v>
      </c>
      <c r="F131" s="203" t="s">
        <v>388</v>
      </c>
      <c r="G131" s="204" t="s">
        <v>178</v>
      </c>
      <c r="H131" s="205">
        <v>102.47799999999999</v>
      </c>
      <c r="I131" s="206"/>
      <c r="J131" s="207">
        <f>ROUND(I131*H131,2)</f>
        <v>0</v>
      </c>
      <c r="K131" s="203" t="s">
        <v>171</v>
      </c>
      <c r="L131" s="41"/>
      <c r="M131" s="208" t="s">
        <v>19</v>
      </c>
      <c r="N131" s="209" t="s">
        <v>45</v>
      </c>
      <c r="O131" s="81"/>
      <c r="P131" s="210">
        <f>O131*H131</f>
        <v>0</v>
      </c>
      <c r="Q131" s="210">
        <v>2.3010222040000001</v>
      </c>
      <c r="R131" s="210">
        <f>Q131*H131</f>
        <v>235.80415342151201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172</v>
      </c>
      <c r="AT131" s="212" t="s">
        <v>167</v>
      </c>
      <c r="AU131" s="212" t="s">
        <v>84</v>
      </c>
      <c r="AY131" s="14" t="s">
        <v>164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82</v>
      </c>
      <c r="BK131" s="213">
        <f>ROUND(I131*H131,2)</f>
        <v>0</v>
      </c>
      <c r="BL131" s="14" t="s">
        <v>172</v>
      </c>
      <c r="BM131" s="212" t="s">
        <v>389</v>
      </c>
    </row>
    <row r="132" s="2" customFormat="1">
      <c r="A132" s="35"/>
      <c r="B132" s="36"/>
      <c r="C132" s="37"/>
      <c r="D132" s="214" t="s">
        <v>174</v>
      </c>
      <c r="E132" s="37"/>
      <c r="F132" s="215" t="s">
        <v>390</v>
      </c>
      <c r="G132" s="37"/>
      <c r="H132" s="37"/>
      <c r="I132" s="216"/>
      <c r="J132" s="37"/>
      <c r="K132" s="37"/>
      <c r="L132" s="41"/>
      <c r="M132" s="217"/>
      <c r="N132" s="218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174</v>
      </c>
      <c r="AU132" s="14" t="s">
        <v>84</v>
      </c>
    </row>
    <row r="133" s="2" customFormat="1" ht="16.5" customHeight="1">
      <c r="A133" s="35"/>
      <c r="B133" s="36"/>
      <c r="C133" s="201" t="s">
        <v>312</v>
      </c>
      <c r="D133" s="201" t="s">
        <v>167</v>
      </c>
      <c r="E133" s="202" t="s">
        <v>391</v>
      </c>
      <c r="F133" s="203" t="s">
        <v>392</v>
      </c>
      <c r="G133" s="204" t="s">
        <v>170</v>
      </c>
      <c r="H133" s="205">
        <v>128.09299999999999</v>
      </c>
      <c r="I133" s="206"/>
      <c r="J133" s="207">
        <f>ROUND(I133*H133,2)</f>
        <v>0</v>
      </c>
      <c r="K133" s="203" t="s">
        <v>171</v>
      </c>
      <c r="L133" s="41"/>
      <c r="M133" s="208" t="s">
        <v>19</v>
      </c>
      <c r="N133" s="209" t="s">
        <v>45</v>
      </c>
      <c r="O133" s="81"/>
      <c r="P133" s="210">
        <f>O133*H133</f>
        <v>0</v>
      </c>
      <c r="Q133" s="210">
        <v>0.0026919000000000001</v>
      </c>
      <c r="R133" s="210">
        <f>Q133*H133</f>
        <v>0.34481354669999997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172</v>
      </c>
      <c r="AT133" s="212" t="s">
        <v>167</v>
      </c>
      <c r="AU133" s="212" t="s">
        <v>84</v>
      </c>
      <c r="AY133" s="14" t="s">
        <v>164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82</v>
      </c>
      <c r="BK133" s="213">
        <f>ROUND(I133*H133,2)</f>
        <v>0</v>
      </c>
      <c r="BL133" s="14" t="s">
        <v>172</v>
      </c>
      <c r="BM133" s="212" t="s">
        <v>393</v>
      </c>
    </row>
    <row r="134" s="2" customFormat="1">
      <c r="A134" s="35"/>
      <c r="B134" s="36"/>
      <c r="C134" s="37"/>
      <c r="D134" s="214" t="s">
        <v>174</v>
      </c>
      <c r="E134" s="37"/>
      <c r="F134" s="215" t="s">
        <v>394</v>
      </c>
      <c r="G134" s="37"/>
      <c r="H134" s="37"/>
      <c r="I134" s="216"/>
      <c r="J134" s="37"/>
      <c r="K134" s="37"/>
      <c r="L134" s="41"/>
      <c r="M134" s="217"/>
      <c r="N134" s="218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174</v>
      </c>
      <c r="AU134" s="14" t="s">
        <v>84</v>
      </c>
    </row>
    <row r="135" s="2" customFormat="1" ht="16.5" customHeight="1">
      <c r="A135" s="35"/>
      <c r="B135" s="36"/>
      <c r="C135" s="201" t="s">
        <v>395</v>
      </c>
      <c r="D135" s="201" t="s">
        <v>167</v>
      </c>
      <c r="E135" s="202" t="s">
        <v>396</v>
      </c>
      <c r="F135" s="203" t="s">
        <v>397</v>
      </c>
      <c r="G135" s="204" t="s">
        <v>170</v>
      </c>
      <c r="H135" s="205">
        <v>128.09299999999999</v>
      </c>
      <c r="I135" s="206"/>
      <c r="J135" s="207">
        <f>ROUND(I135*H135,2)</f>
        <v>0</v>
      </c>
      <c r="K135" s="203" t="s">
        <v>171</v>
      </c>
      <c r="L135" s="41"/>
      <c r="M135" s="208" t="s">
        <v>19</v>
      </c>
      <c r="N135" s="209" t="s">
        <v>45</v>
      </c>
      <c r="O135" s="8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172</v>
      </c>
      <c r="AT135" s="212" t="s">
        <v>167</v>
      </c>
      <c r="AU135" s="212" t="s">
        <v>84</v>
      </c>
      <c r="AY135" s="14" t="s">
        <v>164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82</v>
      </c>
      <c r="BK135" s="213">
        <f>ROUND(I135*H135,2)</f>
        <v>0</v>
      </c>
      <c r="BL135" s="14" t="s">
        <v>172</v>
      </c>
      <c r="BM135" s="212" t="s">
        <v>398</v>
      </c>
    </row>
    <row r="136" s="2" customFormat="1">
      <c r="A136" s="35"/>
      <c r="B136" s="36"/>
      <c r="C136" s="37"/>
      <c r="D136" s="214" t="s">
        <v>174</v>
      </c>
      <c r="E136" s="37"/>
      <c r="F136" s="215" t="s">
        <v>399</v>
      </c>
      <c r="G136" s="37"/>
      <c r="H136" s="37"/>
      <c r="I136" s="216"/>
      <c r="J136" s="37"/>
      <c r="K136" s="37"/>
      <c r="L136" s="41"/>
      <c r="M136" s="217"/>
      <c r="N136" s="218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174</v>
      </c>
      <c r="AU136" s="14" t="s">
        <v>84</v>
      </c>
    </row>
    <row r="137" s="2" customFormat="1" ht="21.75" customHeight="1">
      <c r="A137" s="35"/>
      <c r="B137" s="36"/>
      <c r="C137" s="201" t="s">
        <v>400</v>
      </c>
      <c r="D137" s="201" t="s">
        <v>167</v>
      </c>
      <c r="E137" s="202" t="s">
        <v>401</v>
      </c>
      <c r="F137" s="203" t="s">
        <v>402</v>
      </c>
      <c r="G137" s="204" t="s">
        <v>178</v>
      </c>
      <c r="H137" s="205">
        <v>1.536</v>
      </c>
      <c r="I137" s="206"/>
      <c r="J137" s="207">
        <f>ROUND(I137*H137,2)</f>
        <v>0</v>
      </c>
      <c r="K137" s="203" t="s">
        <v>171</v>
      </c>
      <c r="L137" s="41"/>
      <c r="M137" s="208" t="s">
        <v>19</v>
      </c>
      <c r="N137" s="209" t="s">
        <v>45</v>
      </c>
      <c r="O137" s="81"/>
      <c r="P137" s="210">
        <f>O137*H137</f>
        <v>0</v>
      </c>
      <c r="Q137" s="210">
        <v>2.3010222040000001</v>
      </c>
      <c r="R137" s="210">
        <f>Q137*H137</f>
        <v>3.5343701053440002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172</v>
      </c>
      <c r="AT137" s="212" t="s">
        <v>167</v>
      </c>
      <c r="AU137" s="212" t="s">
        <v>84</v>
      </c>
      <c r="AY137" s="14" t="s">
        <v>164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82</v>
      </c>
      <c r="BK137" s="213">
        <f>ROUND(I137*H137,2)</f>
        <v>0</v>
      </c>
      <c r="BL137" s="14" t="s">
        <v>172</v>
      </c>
      <c r="BM137" s="212" t="s">
        <v>403</v>
      </c>
    </row>
    <row r="138" s="2" customFormat="1">
      <c r="A138" s="35"/>
      <c r="B138" s="36"/>
      <c r="C138" s="37"/>
      <c r="D138" s="214" t="s">
        <v>174</v>
      </c>
      <c r="E138" s="37"/>
      <c r="F138" s="215" t="s">
        <v>404</v>
      </c>
      <c r="G138" s="37"/>
      <c r="H138" s="37"/>
      <c r="I138" s="216"/>
      <c r="J138" s="37"/>
      <c r="K138" s="37"/>
      <c r="L138" s="41"/>
      <c r="M138" s="217"/>
      <c r="N138" s="218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174</v>
      </c>
      <c r="AU138" s="14" t="s">
        <v>84</v>
      </c>
    </row>
    <row r="139" s="2" customFormat="1" ht="16.5" customHeight="1">
      <c r="A139" s="35"/>
      <c r="B139" s="36"/>
      <c r="C139" s="201" t="s">
        <v>405</v>
      </c>
      <c r="D139" s="201" t="s">
        <v>167</v>
      </c>
      <c r="E139" s="202" t="s">
        <v>406</v>
      </c>
      <c r="F139" s="203" t="s">
        <v>407</v>
      </c>
      <c r="G139" s="204" t="s">
        <v>170</v>
      </c>
      <c r="H139" s="205">
        <v>7.6799999999999997</v>
      </c>
      <c r="I139" s="206"/>
      <c r="J139" s="207">
        <f>ROUND(I139*H139,2)</f>
        <v>0</v>
      </c>
      <c r="K139" s="203" t="s">
        <v>171</v>
      </c>
      <c r="L139" s="41"/>
      <c r="M139" s="208" t="s">
        <v>19</v>
      </c>
      <c r="N139" s="209" t="s">
        <v>45</v>
      </c>
      <c r="O139" s="81"/>
      <c r="P139" s="210">
        <f>O139*H139</f>
        <v>0</v>
      </c>
      <c r="Q139" s="210">
        <v>0.0026369000000000002</v>
      </c>
      <c r="R139" s="210">
        <f>Q139*H139</f>
        <v>0.020251392</v>
      </c>
      <c r="S139" s="210">
        <v>0</v>
      </c>
      <c r="T139" s="21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2" t="s">
        <v>172</v>
      </c>
      <c r="AT139" s="212" t="s">
        <v>167</v>
      </c>
      <c r="AU139" s="212" t="s">
        <v>84</v>
      </c>
      <c r="AY139" s="14" t="s">
        <v>164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4" t="s">
        <v>82</v>
      </c>
      <c r="BK139" s="213">
        <f>ROUND(I139*H139,2)</f>
        <v>0</v>
      </c>
      <c r="BL139" s="14" t="s">
        <v>172</v>
      </c>
      <c r="BM139" s="212" t="s">
        <v>408</v>
      </c>
    </row>
    <row r="140" s="2" customFormat="1">
      <c r="A140" s="35"/>
      <c r="B140" s="36"/>
      <c r="C140" s="37"/>
      <c r="D140" s="214" t="s">
        <v>174</v>
      </c>
      <c r="E140" s="37"/>
      <c r="F140" s="215" t="s">
        <v>409</v>
      </c>
      <c r="G140" s="37"/>
      <c r="H140" s="37"/>
      <c r="I140" s="216"/>
      <c r="J140" s="37"/>
      <c r="K140" s="37"/>
      <c r="L140" s="41"/>
      <c r="M140" s="217"/>
      <c r="N140" s="218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174</v>
      </c>
      <c r="AU140" s="14" t="s">
        <v>84</v>
      </c>
    </row>
    <row r="141" s="2" customFormat="1" ht="16.5" customHeight="1">
      <c r="A141" s="35"/>
      <c r="B141" s="36"/>
      <c r="C141" s="201" t="s">
        <v>410</v>
      </c>
      <c r="D141" s="201" t="s">
        <v>167</v>
      </c>
      <c r="E141" s="202" t="s">
        <v>411</v>
      </c>
      <c r="F141" s="203" t="s">
        <v>412</v>
      </c>
      <c r="G141" s="204" t="s">
        <v>170</v>
      </c>
      <c r="H141" s="205">
        <v>7.6799999999999997</v>
      </c>
      <c r="I141" s="206"/>
      <c r="J141" s="207">
        <f>ROUND(I141*H141,2)</f>
        <v>0</v>
      </c>
      <c r="K141" s="203" t="s">
        <v>171</v>
      </c>
      <c r="L141" s="41"/>
      <c r="M141" s="208" t="s">
        <v>19</v>
      </c>
      <c r="N141" s="209" t="s">
        <v>45</v>
      </c>
      <c r="O141" s="81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2" t="s">
        <v>172</v>
      </c>
      <c r="AT141" s="212" t="s">
        <v>167</v>
      </c>
      <c r="AU141" s="212" t="s">
        <v>84</v>
      </c>
      <c r="AY141" s="14" t="s">
        <v>164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4" t="s">
        <v>82</v>
      </c>
      <c r="BK141" s="213">
        <f>ROUND(I141*H141,2)</f>
        <v>0</v>
      </c>
      <c r="BL141" s="14" t="s">
        <v>172</v>
      </c>
      <c r="BM141" s="212" t="s">
        <v>413</v>
      </c>
    </row>
    <row r="142" s="2" customFormat="1">
      <c r="A142" s="35"/>
      <c r="B142" s="36"/>
      <c r="C142" s="37"/>
      <c r="D142" s="214" t="s">
        <v>174</v>
      </c>
      <c r="E142" s="37"/>
      <c r="F142" s="215" t="s">
        <v>414</v>
      </c>
      <c r="G142" s="37"/>
      <c r="H142" s="37"/>
      <c r="I142" s="216"/>
      <c r="J142" s="37"/>
      <c r="K142" s="37"/>
      <c r="L142" s="41"/>
      <c r="M142" s="217"/>
      <c r="N142" s="218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174</v>
      </c>
      <c r="AU142" s="14" t="s">
        <v>84</v>
      </c>
    </row>
    <row r="143" s="2" customFormat="1" ht="24.15" customHeight="1">
      <c r="A143" s="35"/>
      <c r="B143" s="36"/>
      <c r="C143" s="201" t="s">
        <v>415</v>
      </c>
      <c r="D143" s="201" t="s">
        <v>167</v>
      </c>
      <c r="E143" s="202" t="s">
        <v>416</v>
      </c>
      <c r="F143" s="203" t="s">
        <v>417</v>
      </c>
      <c r="G143" s="204" t="s">
        <v>170</v>
      </c>
      <c r="H143" s="205">
        <v>9.8190000000000008</v>
      </c>
      <c r="I143" s="206"/>
      <c r="J143" s="207">
        <f>ROUND(I143*H143,2)</f>
        <v>0</v>
      </c>
      <c r="K143" s="203" t="s">
        <v>171</v>
      </c>
      <c r="L143" s="41"/>
      <c r="M143" s="208" t="s">
        <v>19</v>
      </c>
      <c r="N143" s="209" t="s">
        <v>45</v>
      </c>
      <c r="O143" s="81"/>
      <c r="P143" s="210">
        <f>O143*H143</f>
        <v>0</v>
      </c>
      <c r="Q143" s="210">
        <v>0.58056920000000001</v>
      </c>
      <c r="R143" s="210">
        <f>Q143*H143</f>
        <v>5.7006089748000006</v>
      </c>
      <c r="S143" s="210">
        <v>0</v>
      </c>
      <c r="T143" s="21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2" t="s">
        <v>172</v>
      </c>
      <c r="AT143" s="212" t="s">
        <v>167</v>
      </c>
      <c r="AU143" s="212" t="s">
        <v>84</v>
      </c>
      <c r="AY143" s="14" t="s">
        <v>164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82</v>
      </c>
      <c r="BK143" s="213">
        <f>ROUND(I143*H143,2)</f>
        <v>0</v>
      </c>
      <c r="BL143" s="14" t="s">
        <v>172</v>
      </c>
      <c r="BM143" s="212" t="s">
        <v>418</v>
      </c>
    </row>
    <row r="144" s="2" customFormat="1">
      <c r="A144" s="35"/>
      <c r="B144" s="36"/>
      <c r="C144" s="37"/>
      <c r="D144" s="214" t="s">
        <v>174</v>
      </c>
      <c r="E144" s="37"/>
      <c r="F144" s="215" t="s">
        <v>419</v>
      </c>
      <c r="G144" s="37"/>
      <c r="H144" s="37"/>
      <c r="I144" s="216"/>
      <c r="J144" s="37"/>
      <c r="K144" s="37"/>
      <c r="L144" s="41"/>
      <c r="M144" s="217"/>
      <c r="N144" s="218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174</v>
      </c>
      <c r="AU144" s="14" t="s">
        <v>84</v>
      </c>
    </row>
    <row r="145" s="2" customFormat="1" ht="24.15" customHeight="1">
      <c r="A145" s="35"/>
      <c r="B145" s="36"/>
      <c r="C145" s="201" t="s">
        <v>420</v>
      </c>
      <c r="D145" s="201" t="s">
        <v>167</v>
      </c>
      <c r="E145" s="202" t="s">
        <v>421</v>
      </c>
      <c r="F145" s="203" t="s">
        <v>422</v>
      </c>
      <c r="G145" s="204" t="s">
        <v>170</v>
      </c>
      <c r="H145" s="205">
        <v>66.203999999999994</v>
      </c>
      <c r="I145" s="206"/>
      <c r="J145" s="207">
        <f>ROUND(I145*H145,2)</f>
        <v>0</v>
      </c>
      <c r="K145" s="203" t="s">
        <v>171</v>
      </c>
      <c r="L145" s="41"/>
      <c r="M145" s="208" t="s">
        <v>19</v>
      </c>
      <c r="N145" s="209" t="s">
        <v>45</v>
      </c>
      <c r="O145" s="81"/>
      <c r="P145" s="210">
        <f>O145*H145</f>
        <v>0</v>
      </c>
      <c r="Q145" s="210">
        <v>0.93197830000000004</v>
      </c>
      <c r="R145" s="210">
        <f>Q145*H145</f>
        <v>61.700691373199994</v>
      </c>
      <c r="S145" s="210">
        <v>0</v>
      </c>
      <c r="T145" s="21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172</v>
      </c>
      <c r="AT145" s="212" t="s">
        <v>167</v>
      </c>
      <c r="AU145" s="212" t="s">
        <v>84</v>
      </c>
      <c r="AY145" s="14" t="s">
        <v>164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82</v>
      </c>
      <c r="BK145" s="213">
        <f>ROUND(I145*H145,2)</f>
        <v>0</v>
      </c>
      <c r="BL145" s="14" t="s">
        <v>172</v>
      </c>
      <c r="BM145" s="212" t="s">
        <v>423</v>
      </c>
    </row>
    <row r="146" s="2" customFormat="1">
      <c r="A146" s="35"/>
      <c r="B146" s="36"/>
      <c r="C146" s="37"/>
      <c r="D146" s="214" t="s">
        <v>174</v>
      </c>
      <c r="E146" s="37"/>
      <c r="F146" s="215" t="s">
        <v>424</v>
      </c>
      <c r="G146" s="37"/>
      <c r="H146" s="37"/>
      <c r="I146" s="216"/>
      <c r="J146" s="37"/>
      <c r="K146" s="37"/>
      <c r="L146" s="41"/>
      <c r="M146" s="217"/>
      <c r="N146" s="218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174</v>
      </c>
      <c r="AU146" s="14" t="s">
        <v>84</v>
      </c>
    </row>
    <row r="147" s="2" customFormat="1" ht="24.15" customHeight="1">
      <c r="A147" s="35"/>
      <c r="B147" s="36"/>
      <c r="C147" s="201" t="s">
        <v>425</v>
      </c>
      <c r="D147" s="201" t="s">
        <v>167</v>
      </c>
      <c r="E147" s="202" t="s">
        <v>426</v>
      </c>
      <c r="F147" s="203" t="s">
        <v>427</v>
      </c>
      <c r="G147" s="204" t="s">
        <v>170</v>
      </c>
      <c r="H147" s="205">
        <v>75.385000000000005</v>
      </c>
      <c r="I147" s="206"/>
      <c r="J147" s="207">
        <f>ROUND(I147*H147,2)</f>
        <v>0</v>
      </c>
      <c r="K147" s="203" t="s">
        <v>171</v>
      </c>
      <c r="L147" s="41"/>
      <c r="M147" s="208" t="s">
        <v>19</v>
      </c>
      <c r="N147" s="209" t="s">
        <v>45</v>
      </c>
      <c r="O147" s="81"/>
      <c r="P147" s="210">
        <f>O147*H147</f>
        <v>0</v>
      </c>
      <c r="Q147" s="210">
        <v>1.1662641</v>
      </c>
      <c r="R147" s="210">
        <f>Q147*H147</f>
        <v>87.918819178500002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172</v>
      </c>
      <c r="AT147" s="212" t="s">
        <v>167</v>
      </c>
      <c r="AU147" s="212" t="s">
        <v>84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172</v>
      </c>
      <c r="BM147" s="212" t="s">
        <v>428</v>
      </c>
    </row>
    <row r="148" s="2" customFormat="1">
      <c r="A148" s="35"/>
      <c r="B148" s="36"/>
      <c r="C148" s="37"/>
      <c r="D148" s="214" t="s">
        <v>174</v>
      </c>
      <c r="E148" s="37"/>
      <c r="F148" s="215" t="s">
        <v>429</v>
      </c>
      <c r="G148" s="37"/>
      <c r="H148" s="37"/>
      <c r="I148" s="216"/>
      <c r="J148" s="37"/>
      <c r="K148" s="37"/>
      <c r="L148" s="41"/>
      <c r="M148" s="217"/>
      <c r="N148" s="218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174</v>
      </c>
      <c r="AU148" s="14" t="s">
        <v>84</v>
      </c>
    </row>
    <row r="149" s="2" customFormat="1" ht="33" customHeight="1">
      <c r="A149" s="35"/>
      <c r="B149" s="36"/>
      <c r="C149" s="201" t="s">
        <v>430</v>
      </c>
      <c r="D149" s="201" t="s">
        <v>167</v>
      </c>
      <c r="E149" s="202" t="s">
        <v>431</v>
      </c>
      <c r="F149" s="203" t="s">
        <v>432</v>
      </c>
      <c r="G149" s="204" t="s">
        <v>203</v>
      </c>
      <c r="H149" s="205">
        <v>1.7589999999999999</v>
      </c>
      <c r="I149" s="206"/>
      <c r="J149" s="207">
        <f>ROUND(I149*H149,2)</f>
        <v>0</v>
      </c>
      <c r="K149" s="203" t="s">
        <v>171</v>
      </c>
      <c r="L149" s="41"/>
      <c r="M149" s="208" t="s">
        <v>19</v>
      </c>
      <c r="N149" s="209" t="s">
        <v>45</v>
      </c>
      <c r="O149" s="81"/>
      <c r="P149" s="210">
        <f>O149*H149</f>
        <v>0</v>
      </c>
      <c r="Q149" s="210">
        <v>1.05940312</v>
      </c>
      <c r="R149" s="210">
        <f>Q149*H149</f>
        <v>1.8634900880800001</v>
      </c>
      <c r="S149" s="210">
        <v>0</v>
      </c>
      <c r="T149" s="21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172</v>
      </c>
      <c r="AT149" s="212" t="s">
        <v>167</v>
      </c>
      <c r="AU149" s="212" t="s">
        <v>84</v>
      </c>
      <c r="AY149" s="14" t="s">
        <v>164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82</v>
      </c>
      <c r="BK149" s="213">
        <f>ROUND(I149*H149,2)</f>
        <v>0</v>
      </c>
      <c r="BL149" s="14" t="s">
        <v>172</v>
      </c>
      <c r="BM149" s="212" t="s">
        <v>433</v>
      </c>
    </row>
    <row r="150" s="2" customFormat="1">
      <c r="A150" s="35"/>
      <c r="B150" s="36"/>
      <c r="C150" s="37"/>
      <c r="D150" s="214" t="s">
        <v>174</v>
      </c>
      <c r="E150" s="37"/>
      <c r="F150" s="215" t="s">
        <v>434</v>
      </c>
      <c r="G150" s="37"/>
      <c r="H150" s="37"/>
      <c r="I150" s="216"/>
      <c r="J150" s="37"/>
      <c r="K150" s="37"/>
      <c r="L150" s="41"/>
      <c r="M150" s="217"/>
      <c r="N150" s="218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174</v>
      </c>
      <c r="AU150" s="14" t="s">
        <v>84</v>
      </c>
    </row>
    <row r="151" s="12" customFormat="1" ht="22.8" customHeight="1">
      <c r="A151" s="12"/>
      <c r="B151" s="185"/>
      <c r="C151" s="186"/>
      <c r="D151" s="187" t="s">
        <v>73</v>
      </c>
      <c r="E151" s="199" t="s">
        <v>181</v>
      </c>
      <c r="F151" s="199" t="s">
        <v>435</v>
      </c>
      <c r="G151" s="186"/>
      <c r="H151" s="186"/>
      <c r="I151" s="189"/>
      <c r="J151" s="200">
        <f>BK151</f>
        <v>0</v>
      </c>
      <c r="K151" s="186"/>
      <c r="L151" s="191"/>
      <c r="M151" s="192"/>
      <c r="N151" s="193"/>
      <c r="O151" s="193"/>
      <c r="P151" s="194">
        <f>SUM(P152:P153)</f>
        <v>0</v>
      </c>
      <c r="Q151" s="193"/>
      <c r="R151" s="194">
        <f>SUM(R152:R153)</f>
        <v>0</v>
      </c>
      <c r="S151" s="193"/>
      <c r="T151" s="195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6" t="s">
        <v>82</v>
      </c>
      <c r="AT151" s="197" t="s">
        <v>73</v>
      </c>
      <c r="AU151" s="197" t="s">
        <v>82</v>
      </c>
      <c r="AY151" s="196" t="s">
        <v>164</v>
      </c>
      <c r="BK151" s="198">
        <f>SUM(BK152:BK153)</f>
        <v>0</v>
      </c>
    </row>
    <row r="152" s="2" customFormat="1" ht="33" customHeight="1">
      <c r="A152" s="35"/>
      <c r="B152" s="36"/>
      <c r="C152" s="201" t="s">
        <v>436</v>
      </c>
      <c r="D152" s="201" t="s">
        <v>167</v>
      </c>
      <c r="E152" s="202" t="s">
        <v>437</v>
      </c>
      <c r="F152" s="203" t="s">
        <v>438</v>
      </c>
      <c r="G152" s="204" t="s">
        <v>439</v>
      </c>
      <c r="H152" s="205">
        <v>20.199999999999999</v>
      </c>
      <c r="I152" s="206"/>
      <c r="J152" s="207">
        <f>ROUND(I152*H152,2)</f>
        <v>0</v>
      </c>
      <c r="K152" s="203" t="s">
        <v>171</v>
      </c>
      <c r="L152" s="41"/>
      <c r="M152" s="208" t="s">
        <v>19</v>
      </c>
      <c r="N152" s="209" t="s">
        <v>45</v>
      </c>
      <c r="O152" s="81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2" t="s">
        <v>172</v>
      </c>
      <c r="AT152" s="212" t="s">
        <v>167</v>
      </c>
      <c r="AU152" s="212" t="s">
        <v>84</v>
      </c>
      <c r="AY152" s="14" t="s">
        <v>164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4" t="s">
        <v>82</v>
      </c>
      <c r="BK152" s="213">
        <f>ROUND(I152*H152,2)</f>
        <v>0</v>
      </c>
      <c r="BL152" s="14" t="s">
        <v>172</v>
      </c>
      <c r="BM152" s="212" t="s">
        <v>440</v>
      </c>
    </row>
    <row r="153" s="2" customFormat="1">
      <c r="A153" s="35"/>
      <c r="B153" s="36"/>
      <c r="C153" s="37"/>
      <c r="D153" s="214" t="s">
        <v>174</v>
      </c>
      <c r="E153" s="37"/>
      <c r="F153" s="215" t="s">
        <v>441</v>
      </c>
      <c r="G153" s="37"/>
      <c r="H153" s="37"/>
      <c r="I153" s="216"/>
      <c r="J153" s="37"/>
      <c r="K153" s="37"/>
      <c r="L153" s="41"/>
      <c r="M153" s="217"/>
      <c r="N153" s="218"/>
      <c r="O153" s="81"/>
      <c r="P153" s="81"/>
      <c r="Q153" s="81"/>
      <c r="R153" s="81"/>
      <c r="S153" s="81"/>
      <c r="T153" s="82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174</v>
      </c>
      <c r="AU153" s="14" t="s">
        <v>84</v>
      </c>
    </row>
    <row r="154" s="12" customFormat="1" ht="22.8" customHeight="1">
      <c r="A154" s="12"/>
      <c r="B154" s="185"/>
      <c r="C154" s="186"/>
      <c r="D154" s="187" t="s">
        <v>73</v>
      </c>
      <c r="E154" s="199" t="s">
        <v>206</v>
      </c>
      <c r="F154" s="199" t="s">
        <v>442</v>
      </c>
      <c r="G154" s="186"/>
      <c r="H154" s="186"/>
      <c r="I154" s="189"/>
      <c r="J154" s="200">
        <f>BK154</f>
        <v>0</v>
      </c>
      <c r="K154" s="186"/>
      <c r="L154" s="191"/>
      <c r="M154" s="192"/>
      <c r="N154" s="193"/>
      <c r="O154" s="193"/>
      <c r="P154" s="194">
        <f>SUM(P155:P156)</f>
        <v>0</v>
      </c>
      <c r="Q154" s="193"/>
      <c r="R154" s="194">
        <f>SUM(R155:R156)</f>
        <v>29.757241779999998</v>
      </c>
      <c r="S154" s="193"/>
      <c r="T154" s="195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6" t="s">
        <v>82</v>
      </c>
      <c r="AT154" s="197" t="s">
        <v>73</v>
      </c>
      <c r="AU154" s="197" t="s">
        <v>82</v>
      </c>
      <c r="AY154" s="196" t="s">
        <v>164</v>
      </c>
      <c r="BK154" s="198">
        <f>SUM(BK155:BK156)</f>
        <v>0</v>
      </c>
    </row>
    <row r="155" s="2" customFormat="1" ht="16.5" customHeight="1">
      <c r="A155" s="35"/>
      <c r="B155" s="36"/>
      <c r="C155" s="201" t="s">
        <v>443</v>
      </c>
      <c r="D155" s="201" t="s">
        <v>167</v>
      </c>
      <c r="E155" s="202" t="s">
        <v>444</v>
      </c>
      <c r="F155" s="203" t="s">
        <v>445</v>
      </c>
      <c r="G155" s="204" t="s">
        <v>178</v>
      </c>
      <c r="H155" s="205">
        <v>11.894</v>
      </c>
      <c r="I155" s="206"/>
      <c r="J155" s="207">
        <f>ROUND(I155*H155,2)</f>
        <v>0</v>
      </c>
      <c r="K155" s="203" t="s">
        <v>171</v>
      </c>
      <c r="L155" s="41"/>
      <c r="M155" s="208" t="s">
        <v>19</v>
      </c>
      <c r="N155" s="209" t="s">
        <v>45</v>
      </c>
      <c r="O155" s="81"/>
      <c r="P155" s="210">
        <f>O155*H155</f>
        <v>0</v>
      </c>
      <c r="Q155" s="210">
        <v>2.5018699999999998</v>
      </c>
      <c r="R155" s="210">
        <f>Q155*H155</f>
        <v>29.757241779999998</v>
      </c>
      <c r="S155" s="210">
        <v>0</v>
      </c>
      <c r="T155" s="21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2" t="s">
        <v>172</v>
      </c>
      <c r="AT155" s="212" t="s">
        <v>167</v>
      </c>
      <c r="AU155" s="212" t="s">
        <v>84</v>
      </c>
      <c r="AY155" s="14" t="s">
        <v>164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4" t="s">
        <v>82</v>
      </c>
      <c r="BK155" s="213">
        <f>ROUND(I155*H155,2)</f>
        <v>0</v>
      </c>
      <c r="BL155" s="14" t="s">
        <v>172</v>
      </c>
      <c r="BM155" s="212" t="s">
        <v>446</v>
      </c>
    </row>
    <row r="156" s="2" customFormat="1">
      <c r="A156" s="35"/>
      <c r="B156" s="36"/>
      <c r="C156" s="37"/>
      <c r="D156" s="214" t="s">
        <v>174</v>
      </c>
      <c r="E156" s="37"/>
      <c r="F156" s="215" t="s">
        <v>447</v>
      </c>
      <c r="G156" s="37"/>
      <c r="H156" s="37"/>
      <c r="I156" s="216"/>
      <c r="J156" s="37"/>
      <c r="K156" s="37"/>
      <c r="L156" s="41"/>
      <c r="M156" s="217"/>
      <c r="N156" s="218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174</v>
      </c>
      <c r="AU156" s="14" t="s">
        <v>84</v>
      </c>
    </row>
    <row r="157" s="12" customFormat="1" ht="22.8" customHeight="1">
      <c r="A157" s="12"/>
      <c r="B157" s="185"/>
      <c r="C157" s="186"/>
      <c r="D157" s="187" t="s">
        <v>73</v>
      </c>
      <c r="E157" s="199" t="s">
        <v>448</v>
      </c>
      <c r="F157" s="199" t="s">
        <v>311</v>
      </c>
      <c r="G157" s="186"/>
      <c r="H157" s="186"/>
      <c r="I157" s="189"/>
      <c r="J157" s="200">
        <f>BK157</f>
        <v>0</v>
      </c>
      <c r="K157" s="186"/>
      <c r="L157" s="191"/>
      <c r="M157" s="192"/>
      <c r="N157" s="193"/>
      <c r="O157" s="193"/>
      <c r="P157" s="194">
        <f>SUM(P158:P159)</f>
        <v>0</v>
      </c>
      <c r="Q157" s="193"/>
      <c r="R157" s="194">
        <f>SUM(R158:R159)</f>
        <v>0</v>
      </c>
      <c r="S157" s="193"/>
      <c r="T157" s="195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6" t="s">
        <v>82</v>
      </c>
      <c r="AT157" s="197" t="s">
        <v>73</v>
      </c>
      <c r="AU157" s="197" t="s">
        <v>82</v>
      </c>
      <c r="AY157" s="196" t="s">
        <v>164</v>
      </c>
      <c r="BK157" s="198">
        <f>SUM(BK158:BK159)</f>
        <v>0</v>
      </c>
    </row>
    <row r="158" s="2" customFormat="1" ht="33" customHeight="1">
      <c r="A158" s="35"/>
      <c r="B158" s="36"/>
      <c r="C158" s="201" t="s">
        <v>449</v>
      </c>
      <c r="D158" s="201" t="s">
        <v>167</v>
      </c>
      <c r="E158" s="202" t="s">
        <v>450</v>
      </c>
      <c r="F158" s="203" t="s">
        <v>451</v>
      </c>
      <c r="G158" s="204" t="s">
        <v>203</v>
      </c>
      <c r="H158" s="205">
        <v>869.57500000000005</v>
      </c>
      <c r="I158" s="206"/>
      <c r="J158" s="207">
        <f>ROUND(I158*H158,2)</f>
        <v>0</v>
      </c>
      <c r="K158" s="203" t="s">
        <v>171</v>
      </c>
      <c r="L158" s="41"/>
      <c r="M158" s="208" t="s">
        <v>19</v>
      </c>
      <c r="N158" s="209" t="s">
        <v>45</v>
      </c>
      <c r="O158" s="81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172</v>
      </c>
      <c r="AT158" s="212" t="s">
        <v>167</v>
      </c>
      <c r="AU158" s="212" t="s">
        <v>84</v>
      </c>
      <c r="AY158" s="14" t="s">
        <v>164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4" t="s">
        <v>82</v>
      </c>
      <c r="BK158" s="213">
        <f>ROUND(I158*H158,2)</f>
        <v>0</v>
      </c>
      <c r="BL158" s="14" t="s">
        <v>172</v>
      </c>
      <c r="BM158" s="212" t="s">
        <v>452</v>
      </c>
    </row>
    <row r="159" s="2" customFormat="1">
      <c r="A159" s="35"/>
      <c r="B159" s="36"/>
      <c r="C159" s="37"/>
      <c r="D159" s="214" t="s">
        <v>174</v>
      </c>
      <c r="E159" s="37"/>
      <c r="F159" s="215" t="s">
        <v>453</v>
      </c>
      <c r="G159" s="37"/>
      <c r="H159" s="37"/>
      <c r="I159" s="216"/>
      <c r="J159" s="37"/>
      <c r="K159" s="37"/>
      <c r="L159" s="41"/>
      <c r="M159" s="217"/>
      <c r="N159" s="218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174</v>
      </c>
      <c r="AU159" s="14" t="s">
        <v>84</v>
      </c>
    </row>
    <row r="160" s="12" customFormat="1" ht="25.92" customHeight="1">
      <c r="A160" s="12"/>
      <c r="B160" s="185"/>
      <c r="C160" s="186"/>
      <c r="D160" s="187" t="s">
        <v>73</v>
      </c>
      <c r="E160" s="188" t="s">
        <v>454</v>
      </c>
      <c r="F160" s="188" t="s">
        <v>455</v>
      </c>
      <c r="G160" s="186"/>
      <c r="H160" s="186"/>
      <c r="I160" s="189"/>
      <c r="J160" s="190">
        <f>BK160</f>
        <v>0</v>
      </c>
      <c r="K160" s="186"/>
      <c r="L160" s="191"/>
      <c r="M160" s="192"/>
      <c r="N160" s="193"/>
      <c r="O160" s="193"/>
      <c r="P160" s="194">
        <f>P161+P178</f>
        <v>0</v>
      </c>
      <c r="Q160" s="193"/>
      <c r="R160" s="194">
        <f>R161+R178</f>
        <v>10.597342573500001</v>
      </c>
      <c r="S160" s="193"/>
      <c r="T160" s="195">
        <f>T161+T178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6" t="s">
        <v>84</v>
      </c>
      <c r="AT160" s="197" t="s">
        <v>73</v>
      </c>
      <c r="AU160" s="197" t="s">
        <v>74</v>
      </c>
      <c r="AY160" s="196" t="s">
        <v>164</v>
      </c>
      <c r="BK160" s="198">
        <f>BK161+BK178</f>
        <v>0</v>
      </c>
    </row>
    <row r="161" s="12" customFormat="1" ht="22.8" customHeight="1">
      <c r="A161" s="12"/>
      <c r="B161" s="185"/>
      <c r="C161" s="186"/>
      <c r="D161" s="187" t="s">
        <v>73</v>
      </c>
      <c r="E161" s="199" t="s">
        <v>456</v>
      </c>
      <c r="F161" s="199" t="s">
        <v>457</v>
      </c>
      <c r="G161" s="186"/>
      <c r="H161" s="186"/>
      <c r="I161" s="189"/>
      <c r="J161" s="200">
        <f>BK161</f>
        <v>0</v>
      </c>
      <c r="K161" s="186"/>
      <c r="L161" s="191"/>
      <c r="M161" s="192"/>
      <c r="N161" s="193"/>
      <c r="O161" s="193"/>
      <c r="P161" s="194">
        <f>SUM(P162:P177)</f>
        <v>0</v>
      </c>
      <c r="Q161" s="193"/>
      <c r="R161" s="194">
        <f>SUM(R162:R177)</f>
        <v>9.4841895735000001</v>
      </c>
      <c r="S161" s="193"/>
      <c r="T161" s="195">
        <f>SUM(T162:T177)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6" t="s">
        <v>84</v>
      </c>
      <c r="AT161" s="197" t="s">
        <v>73</v>
      </c>
      <c r="AU161" s="197" t="s">
        <v>82</v>
      </c>
      <c r="AY161" s="196" t="s">
        <v>164</v>
      </c>
      <c r="BK161" s="198">
        <f>SUM(BK162:BK177)</f>
        <v>0</v>
      </c>
    </row>
    <row r="162" s="2" customFormat="1" ht="24.15" customHeight="1">
      <c r="A162" s="35"/>
      <c r="B162" s="36"/>
      <c r="C162" s="201" t="s">
        <v>458</v>
      </c>
      <c r="D162" s="201" t="s">
        <v>167</v>
      </c>
      <c r="E162" s="202" t="s">
        <v>459</v>
      </c>
      <c r="F162" s="203" t="s">
        <v>460</v>
      </c>
      <c r="G162" s="204" t="s">
        <v>170</v>
      </c>
      <c r="H162" s="205">
        <v>673.15800000000002</v>
      </c>
      <c r="I162" s="206"/>
      <c r="J162" s="207">
        <f>ROUND(I162*H162,2)</f>
        <v>0</v>
      </c>
      <c r="K162" s="203" t="s">
        <v>171</v>
      </c>
      <c r="L162" s="41"/>
      <c r="M162" s="208" t="s">
        <v>19</v>
      </c>
      <c r="N162" s="209" t="s">
        <v>45</v>
      </c>
      <c r="O162" s="81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2" t="s">
        <v>292</v>
      </c>
      <c r="AT162" s="212" t="s">
        <v>167</v>
      </c>
      <c r="AU162" s="212" t="s">
        <v>84</v>
      </c>
      <c r="AY162" s="14" t="s">
        <v>164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4" t="s">
        <v>82</v>
      </c>
      <c r="BK162" s="213">
        <f>ROUND(I162*H162,2)</f>
        <v>0</v>
      </c>
      <c r="BL162" s="14" t="s">
        <v>292</v>
      </c>
      <c r="BM162" s="212" t="s">
        <v>461</v>
      </c>
    </row>
    <row r="163" s="2" customFormat="1">
      <c r="A163" s="35"/>
      <c r="B163" s="36"/>
      <c r="C163" s="37"/>
      <c r="D163" s="214" t="s">
        <v>174</v>
      </c>
      <c r="E163" s="37"/>
      <c r="F163" s="215" t="s">
        <v>462</v>
      </c>
      <c r="G163" s="37"/>
      <c r="H163" s="37"/>
      <c r="I163" s="216"/>
      <c r="J163" s="37"/>
      <c r="K163" s="37"/>
      <c r="L163" s="41"/>
      <c r="M163" s="217"/>
      <c r="N163" s="218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174</v>
      </c>
      <c r="AU163" s="14" t="s">
        <v>84</v>
      </c>
    </row>
    <row r="164" s="2" customFormat="1" ht="16.5" customHeight="1">
      <c r="A164" s="35"/>
      <c r="B164" s="36"/>
      <c r="C164" s="219" t="s">
        <v>463</v>
      </c>
      <c r="D164" s="219" t="s">
        <v>232</v>
      </c>
      <c r="E164" s="220" t="s">
        <v>464</v>
      </c>
      <c r="F164" s="221" t="s">
        <v>465</v>
      </c>
      <c r="G164" s="222" t="s">
        <v>203</v>
      </c>
      <c r="H164" s="223">
        <v>0.67300000000000004</v>
      </c>
      <c r="I164" s="224"/>
      <c r="J164" s="225">
        <f>ROUND(I164*H164,2)</f>
        <v>0</v>
      </c>
      <c r="K164" s="221" t="s">
        <v>171</v>
      </c>
      <c r="L164" s="226"/>
      <c r="M164" s="227" t="s">
        <v>19</v>
      </c>
      <c r="N164" s="228" t="s">
        <v>45</v>
      </c>
      <c r="O164" s="81"/>
      <c r="P164" s="210">
        <f>O164*H164</f>
        <v>0</v>
      </c>
      <c r="Q164" s="210">
        <v>1</v>
      </c>
      <c r="R164" s="210">
        <f>Q164*H164</f>
        <v>0.67300000000000004</v>
      </c>
      <c r="S164" s="210">
        <v>0</v>
      </c>
      <c r="T164" s="21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2" t="s">
        <v>443</v>
      </c>
      <c r="AT164" s="212" t="s">
        <v>232</v>
      </c>
      <c r="AU164" s="212" t="s">
        <v>84</v>
      </c>
      <c r="AY164" s="14" t="s">
        <v>164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4" t="s">
        <v>82</v>
      </c>
      <c r="BK164" s="213">
        <f>ROUND(I164*H164,2)</f>
        <v>0</v>
      </c>
      <c r="BL164" s="14" t="s">
        <v>292</v>
      </c>
      <c r="BM164" s="212" t="s">
        <v>466</v>
      </c>
    </row>
    <row r="165" s="2" customFormat="1" ht="24.15" customHeight="1">
      <c r="A165" s="35"/>
      <c r="B165" s="36"/>
      <c r="C165" s="201" t="s">
        <v>467</v>
      </c>
      <c r="D165" s="201" t="s">
        <v>167</v>
      </c>
      <c r="E165" s="202" t="s">
        <v>468</v>
      </c>
      <c r="F165" s="203" t="s">
        <v>469</v>
      </c>
      <c r="G165" s="204" t="s">
        <v>170</v>
      </c>
      <c r="H165" s="205">
        <v>127.13200000000001</v>
      </c>
      <c r="I165" s="206"/>
      <c r="J165" s="207">
        <f>ROUND(I165*H165,2)</f>
        <v>0</v>
      </c>
      <c r="K165" s="203" t="s">
        <v>171</v>
      </c>
      <c r="L165" s="41"/>
      <c r="M165" s="208" t="s">
        <v>19</v>
      </c>
      <c r="N165" s="209" t="s">
        <v>45</v>
      </c>
      <c r="O165" s="81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2" t="s">
        <v>292</v>
      </c>
      <c r="AT165" s="212" t="s">
        <v>167</v>
      </c>
      <c r="AU165" s="212" t="s">
        <v>84</v>
      </c>
      <c r="AY165" s="14" t="s">
        <v>164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4" t="s">
        <v>82</v>
      </c>
      <c r="BK165" s="213">
        <f>ROUND(I165*H165,2)</f>
        <v>0</v>
      </c>
      <c r="BL165" s="14" t="s">
        <v>292</v>
      </c>
      <c r="BM165" s="212" t="s">
        <v>470</v>
      </c>
    </row>
    <row r="166" s="2" customFormat="1">
      <c r="A166" s="35"/>
      <c r="B166" s="36"/>
      <c r="C166" s="37"/>
      <c r="D166" s="214" t="s">
        <v>174</v>
      </c>
      <c r="E166" s="37"/>
      <c r="F166" s="215" t="s">
        <v>471</v>
      </c>
      <c r="G166" s="37"/>
      <c r="H166" s="37"/>
      <c r="I166" s="216"/>
      <c r="J166" s="37"/>
      <c r="K166" s="37"/>
      <c r="L166" s="41"/>
      <c r="M166" s="217"/>
      <c r="N166" s="218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174</v>
      </c>
      <c r="AU166" s="14" t="s">
        <v>84</v>
      </c>
    </row>
    <row r="167" s="2" customFormat="1" ht="16.5" customHeight="1">
      <c r="A167" s="35"/>
      <c r="B167" s="36"/>
      <c r="C167" s="219" t="s">
        <v>472</v>
      </c>
      <c r="D167" s="219" t="s">
        <v>232</v>
      </c>
      <c r="E167" s="220" t="s">
        <v>473</v>
      </c>
      <c r="F167" s="221" t="s">
        <v>465</v>
      </c>
      <c r="G167" s="222" t="s">
        <v>203</v>
      </c>
      <c r="H167" s="223">
        <v>0.127</v>
      </c>
      <c r="I167" s="224"/>
      <c r="J167" s="225">
        <f>ROUND(I167*H167,2)</f>
        <v>0</v>
      </c>
      <c r="K167" s="221" t="s">
        <v>171</v>
      </c>
      <c r="L167" s="226"/>
      <c r="M167" s="227" t="s">
        <v>19</v>
      </c>
      <c r="N167" s="228" t="s">
        <v>45</v>
      </c>
      <c r="O167" s="81"/>
      <c r="P167" s="210">
        <f>O167*H167</f>
        <v>0</v>
      </c>
      <c r="Q167" s="210">
        <v>1</v>
      </c>
      <c r="R167" s="210">
        <f>Q167*H167</f>
        <v>0.127</v>
      </c>
      <c r="S167" s="210">
        <v>0</v>
      </c>
      <c r="T167" s="21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2" t="s">
        <v>443</v>
      </c>
      <c r="AT167" s="212" t="s">
        <v>232</v>
      </c>
      <c r="AU167" s="212" t="s">
        <v>84</v>
      </c>
      <c r="AY167" s="14" t="s">
        <v>164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4" t="s">
        <v>82</v>
      </c>
      <c r="BK167" s="213">
        <f>ROUND(I167*H167,2)</f>
        <v>0</v>
      </c>
      <c r="BL167" s="14" t="s">
        <v>292</v>
      </c>
      <c r="BM167" s="212" t="s">
        <v>474</v>
      </c>
    </row>
    <row r="168" s="2" customFormat="1" ht="16.5" customHeight="1">
      <c r="A168" s="35"/>
      <c r="B168" s="36"/>
      <c r="C168" s="201" t="s">
        <v>475</v>
      </c>
      <c r="D168" s="201" t="s">
        <v>167</v>
      </c>
      <c r="E168" s="202" t="s">
        <v>476</v>
      </c>
      <c r="F168" s="203" t="s">
        <v>477</v>
      </c>
      <c r="G168" s="204" t="s">
        <v>170</v>
      </c>
      <c r="H168" s="205">
        <v>1346.316</v>
      </c>
      <c r="I168" s="206"/>
      <c r="J168" s="207">
        <f>ROUND(I168*H168,2)</f>
        <v>0</v>
      </c>
      <c r="K168" s="203" t="s">
        <v>171</v>
      </c>
      <c r="L168" s="41"/>
      <c r="M168" s="208" t="s">
        <v>19</v>
      </c>
      <c r="N168" s="209" t="s">
        <v>45</v>
      </c>
      <c r="O168" s="81"/>
      <c r="P168" s="210">
        <f>O168*H168</f>
        <v>0</v>
      </c>
      <c r="Q168" s="210">
        <v>0.00039825</v>
      </c>
      <c r="R168" s="210">
        <f>Q168*H168</f>
        <v>0.53617034699999999</v>
      </c>
      <c r="S168" s="210">
        <v>0</v>
      </c>
      <c r="T168" s="21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2" t="s">
        <v>292</v>
      </c>
      <c r="AT168" s="212" t="s">
        <v>167</v>
      </c>
      <c r="AU168" s="212" t="s">
        <v>84</v>
      </c>
      <c r="AY168" s="14" t="s">
        <v>164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4" t="s">
        <v>82</v>
      </c>
      <c r="BK168" s="213">
        <f>ROUND(I168*H168,2)</f>
        <v>0</v>
      </c>
      <c r="BL168" s="14" t="s">
        <v>292</v>
      </c>
      <c r="BM168" s="212" t="s">
        <v>478</v>
      </c>
    </row>
    <row r="169" s="2" customFormat="1">
      <c r="A169" s="35"/>
      <c r="B169" s="36"/>
      <c r="C169" s="37"/>
      <c r="D169" s="214" t="s">
        <v>174</v>
      </c>
      <c r="E169" s="37"/>
      <c r="F169" s="215" t="s">
        <v>479</v>
      </c>
      <c r="G169" s="37"/>
      <c r="H169" s="37"/>
      <c r="I169" s="216"/>
      <c r="J169" s="37"/>
      <c r="K169" s="37"/>
      <c r="L169" s="41"/>
      <c r="M169" s="217"/>
      <c r="N169" s="218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174</v>
      </c>
      <c r="AU169" s="14" t="s">
        <v>84</v>
      </c>
    </row>
    <row r="170" s="2" customFormat="1" ht="24.15" customHeight="1">
      <c r="A170" s="35"/>
      <c r="B170" s="36"/>
      <c r="C170" s="219" t="s">
        <v>480</v>
      </c>
      <c r="D170" s="219" t="s">
        <v>232</v>
      </c>
      <c r="E170" s="220" t="s">
        <v>481</v>
      </c>
      <c r="F170" s="221" t="s">
        <v>482</v>
      </c>
      <c r="G170" s="222" t="s">
        <v>170</v>
      </c>
      <c r="H170" s="223">
        <v>1548.2629999999999</v>
      </c>
      <c r="I170" s="224"/>
      <c r="J170" s="225">
        <f>ROUND(I170*H170,2)</f>
        <v>0</v>
      </c>
      <c r="K170" s="221" t="s">
        <v>171</v>
      </c>
      <c r="L170" s="226"/>
      <c r="M170" s="227" t="s">
        <v>19</v>
      </c>
      <c r="N170" s="228" t="s">
        <v>45</v>
      </c>
      <c r="O170" s="81"/>
      <c r="P170" s="210">
        <f>O170*H170</f>
        <v>0</v>
      </c>
      <c r="Q170" s="210">
        <v>0.0047000000000000002</v>
      </c>
      <c r="R170" s="210">
        <f>Q170*H170</f>
        <v>7.2768360999999997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443</v>
      </c>
      <c r="AT170" s="212" t="s">
        <v>232</v>
      </c>
      <c r="AU170" s="212" t="s">
        <v>84</v>
      </c>
      <c r="AY170" s="14" t="s">
        <v>164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4" t="s">
        <v>82</v>
      </c>
      <c r="BK170" s="213">
        <f>ROUND(I170*H170,2)</f>
        <v>0</v>
      </c>
      <c r="BL170" s="14" t="s">
        <v>292</v>
      </c>
      <c r="BM170" s="212" t="s">
        <v>483</v>
      </c>
    </row>
    <row r="171" s="2" customFormat="1" ht="16.5" customHeight="1">
      <c r="A171" s="35"/>
      <c r="B171" s="36"/>
      <c r="C171" s="201" t="s">
        <v>484</v>
      </c>
      <c r="D171" s="201" t="s">
        <v>167</v>
      </c>
      <c r="E171" s="202" t="s">
        <v>485</v>
      </c>
      <c r="F171" s="203" t="s">
        <v>486</v>
      </c>
      <c r="G171" s="204" t="s">
        <v>170</v>
      </c>
      <c r="H171" s="205">
        <v>127.13200000000001</v>
      </c>
      <c r="I171" s="206"/>
      <c r="J171" s="207">
        <f>ROUND(I171*H171,2)</f>
        <v>0</v>
      </c>
      <c r="K171" s="203" t="s">
        <v>171</v>
      </c>
      <c r="L171" s="41"/>
      <c r="M171" s="208" t="s">
        <v>19</v>
      </c>
      <c r="N171" s="209" t="s">
        <v>45</v>
      </c>
      <c r="O171" s="81"/>
      <c r="P171" s="210">
        <f>O171*H171</f>
        <v>0</v>
      </c>
      <c r="Q171" s="210">
        <v>0.00039825</v>
      </c>
      <c r="R171" s="210">
        <f>Q171*H171</f>
        <v>0.050630319</v>
      </c>
      <c r="S171" s="210">
        <v>0</v>
      </c>
      <c r="T171" s="21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2" t="s">
        <v>292</v>
      </c>
      <c r="AT171" s="212" t="s">
        <v>167</v>
      </c>
      <c r="AU171" s="212" t="s">
        <v>84</v>
      </c>
      <c r="AY171" s="14" t="s">
        <v>164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4" t="s">
        <v>82</v>
      </c>
      <c r="BK171" s="213">
        <f>ROUND(I171*H171,2)</f>
        <v>0</v>
      </c>
      <c r="BL171" s="14" t="s">
        <v>292</v>
      </c>
      <c r="BM171" s="212" t="s">
        <v>487</v>
      </c>
    </row>
    <row r="172" s="2" customFormat="1">
      <c r="A172" s="35"/>
      <c r="B172" s="36"/>
      <c r="C172" s="37"/>
      <c r="D172" s="214" t="s">
        <v>174</v>
      </c>
      <c r="E172" s="37"/>
      <c r="F172" s="215" t="s">
        <v>488</v>
      </c>
      <c r="G172" s="37"/>
      <c r="H172" s="37"/>
      <c r="I172" s="216"/>
      <c r="J172" s="37"/>
      <c r="K172" s="37"/>
      <c r="L172" s="41"/>
      <c r="M172" s="217"/>
      <c r="N172" s="218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174</v>
      </c>
      <c r="AU172" s="14" t="s">
        <v>84</v>
      </c>
    </row>
    <row r="173" s="2" customFormat="1" ht="24.15" customHeight="1">
      <c r="A173" s="35"/>
      <c r="B173" s="36"/>
      <c r="C173" s="219" t="s">
        <v>489</v>
      </c>
      <c r="D173" s="219" t="s">
        <v>232</v>
      </c>
      <c r="E173" s="220" t="s">
        <v>481</v>
      </c>
      <c r="F173" s="221" t="s">
        <v>482</v>
      </c>
      <c r="G173" s="222" t="s">
        <v>170</v>
      </c>
      <c r="H173" s="223">
        <v>146.202</v>
      </c>
      <c r="I173" s="224"/>
      <c r="J173" s="225">
        <f>ROUND(I173*H173,2)</f>
        <v>0</v>
      </c>
      <c r="K173" s="221" t="s">
        <v>171</v>
      </c>
      <c r="L173" s="226"/>
      <c r="M173" s="227" t="s">
        <v>19</v>
      </c>
      <c r="N173" s="228" t="s">
        <v>45</v>
      </c>
      <c r="O173" s="81"/>
      <c r="P173" s="210">
        <f>O173*H173</f>
        <v>0</v>
      </c>
      <c r="Q173" s="210">
        <v>0.0047000000000000002</v>
      </c>
      <c r="R173" s="210">
        <f>Q173*H173</f>
        <v>0.68714940000000002</v>
      </c>
      <c r="S173" s="210">
        <v>0</v>
      </c>
      <c r="T173" s="21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2" t="s">
        <v>443</v>
      </c>
      <c r="AT173" s="212" t="s">
        <v>232</v>
      </c>
      <c r="AU173" s="212" t="s">
        <v>84</v>
      </c>
      <c r="AY173" s="14" t="s">
        <v>164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4" t="s">
        <v>82</v>
      </c>
      <c r="BK173" s="213">
        <f>ROUND(I173*H173,2)</f>
        <v>0</v>
      </c>
      <c r="BL173" s="14" t="s">
        <v>292</v>
      </c>
      <c r="BM173" s="212" t="s">
        <v>490</v>
      </c>
    </row>
    <row r="174" s="2" customFormat="1" ht="24.15" customHeight="1">
      <c r="A174" s="35"/>
      <c r="B174" s="36"/>
      <c r="C174" s="201" t="s">
        <v>491</v>
      </c>
      <c r="D174" s="201" t="s">
        <v>167</v>
      </c>
      <c r="E174" s="202" t="s">
        <v>492</v>
      </c>
      <c r="F174" s="203" t="s">
        <v>493</v>
      </c>
      <c r="G174" s="204" t="s">
        <v>170</v>
      </c>
      <c r="H174" s="205">
        <v>167.27699999999999</v>
      </c>
      <c r="I174" s="206"/>
      <c r="J174" s="207">
        <f>ROUND(I174*H174,2)</f>
        <v>0</v>
      </c>
      <c r="K174" s="203" t="s">
        <v>171</v>
      </c>
      <c r="L174" s="41"/>
      <c r="M174" s="208" t="s">
        <v>19</v>
      </c>
      <c r="N174" s="209" t="s">
        <v>45</v>
      </c>
      <c r="O174" s="81"/>
      <c r="P174" s="210">
        <f>O174*H174</f>
        <v>0</v>
      </c>
      <c r="Q174" s="210">
        <v>0.00079750000000000003</v>
      </c>
      <c r="R174" s="210">
        <f>Q174*H174</f>
        <v>0.13340340749999999</v>
      </c>
      <c r="S174" s="210">
        <v>0</v>
      </c>
      <c r="T174" s="21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2" t="s">
        <v>292</v>
      </c>
      <c r="AT174" s="212" t="s">
        <v>167</v>
      </c>
      <c r="AU174" s="212" t="s">
        <v>84</v>
      </c>
      <c r="AY174" s="14" t="s">
        <v>164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4" t="s">
        <v>82</v>
      </c>
      <c r="BK174" s="213">
        <f>ROUND(I174*H174,2)</f>
        <v>0</v>
      </c>
      <c r="BL174" s="14" t="s">
        <v>292</v>
      </c>
      <c r="BM174" s="212" t="s">
        <v>494</v>
      </c>
    </row>
    <row r="175" s="2" customFormat="1">
      <c r="A175" s="35"/>
      <c r="B175" s="36"/>
      <c r="C175" s="37"/>
      <c r="D175" s="214" t="s">
        <v>174</v>
      </c>
      <c r="E175" s="37"/>
      <c r="F175" s="215" t="s">
        <v>495</v>
      </c>
      <c r="G175" s="37"/>
      <c r="H175" s="37"/>
      <c r="I175" s="216"/>
      <c r="J175" s="37"/>
      <c r="K175" s="37"/>
      <c r="L175" s="41"/>
      <c r="M175" s="217"/>
      <c r="N175" s="218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174</v>
      </c>
      <c r="AU175" s="14" t="s">
        <v>84</v>
      </c>
    </row>
    <row r="176" s="2" customFormat="1" ht="33" customHeight="1">
      <c r="A176" s="35"/>
      <c r="B176" s="36"/>
      <c r="C176" s="201" t="s">
        <v>496</v>
      </c>
      <c r="D176" s="201" t="s">
        <v>167</v>
      </c>
      <c r="E176" s="202" t="s">
        <v>497</v>
      </c>
      <c r="F176" s="203" t="s">
        <v>498</v>
      </c>
      <c r="G176" s="204" t="s">
        <v>203</v>
      </c>
      <c r="H176" s="205">
        <v>9.484</v>
      </c>
      <c r="I176" s="206"/>
      <c r="J176" s="207">
        <f>ROUND(I176*H176,2)</f>
        <v>0</v>
      </c>
      <c r="K176" s="203" t="s">
        <v>171</v>
      </c>
      <c r="L176" s="41"/>
      <c r="M176" s="208" t="s">
        <v>19</v>
      </c>
      <c r="N176" s="209" t="s">
        <v>45</v>
      </c>
      <c r="O176" s="81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2" t="s">
        <v>292</v>
      </c>
      <c r="AT176" s="212" t="s">
        <v>167</v>
      </c>
      <c r="AU176" s="212" t="s">
        <v>84</v>
      </c>
      <c r="AY176" s="14" t="s">
        <v>164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4" t="s">
        <v>82</v>
      </c>
      <c r="BK176" s="213">
        <f>ROUND(I176*H176,2)</f>
        <v>0</v>
      </c>
      <c r="BL176" s="14" t="s">
        <v>292</v>
      </c>
      <c r="BM176" s="212" t="s">
        <v>499</v>
      </c>
    </row>
    <row r="177" s="2" customFormat="1">
      <c r="A177" s="35"/>
      <c r="B177" s="36"/>
      <c r="C177" s="37"/>
      <c r="D177" s="214" t="s">
        <v>174</v>
      </c>
      <c r="E177" s="37"/>
      <c r="F177" s="215" t="s">
        <v>500</v>
      </c>
      <c r="G177" s="37"/>
      <c r="H177" s="37"/>
      <c r="I177" s="216"/>
      <c r="J177" s="37"/>
      <c r="K177" s="37"/>
      <c r="L177" s="41"/>
      <c r="M177" s="217"/>
      <c r="N177" s="218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174</v>
      </c>
      <c r="AU177" s="14" t="s">
        <v>84</v>
      </c>
    </row>
    <row r="178" s="12" customFormat="1" ht="22.8" customHeight="1">
      <c r="A178" s="12"/>
      <c r="B178" s="185"/>
      <c r="C178" s="186"/>
      <c r="D178" s="187" t="s">
        <v>73</v>
      </c>
      <c r="E178" s="199" t="s">
        <v>501</v>
      </c>
      <c r="F178" s="199" t="s">
        <v>502</v>
      </c>
      <c r="G178" s="186"/>
      <c r="H178" s="186"/>
      <c r="I178" s="189"/>
      <c r="J178" s="200">
        <f>BK178</f>
        <v>0</v>
      </c>
      <c r="K178" s="186"/>
      <c r="L178" s="191"/>
      <c r="M178" s="192"/>
      <c r="N178" s="193"/>
      <c r="O178" s="193"/>
      <c r="P178" s="194">
        <f>SUM(P179:P183)</f>
        <v>0</v>
      </c>
      <c r="Q178" s="193"/>
      <c r="R178" s="194">
        <f>SUM(R179:R183)</f>
        <v>1.1131530000000001</v>
      </c>
      <c r="S178" s="193"/>
      <c r="T178" s="195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6" t="s">
        <v>84</v>
      </c>
      <c r="AT178" s="197" t="s">
        <v>73</v>
      </c>
      <c r="AU178" s="197" t="s">
        <v>82</v>
      </c>
      <c r="AY178" s="196" t="s">
        <v>164</v>
      </c>
      <c r="BK178" s="198">
        <f>SUM(BK179:BK183)</f>
        <v>0</v>
      </c>
    </row>
    <row r="179" s="2" customFormat="1" ht="24.15" customHeight="1">
      <c r="A179" s="35"/>
      <c r="B179" s="36"/>
      <c r="C179" s="201" t="s">
        <v>503</v>
      </c>
      <c r="D179" s="201" t="s">
        <v>167</v>
      </c>
      <c r="E179" s="202" t="s">
        <v>504</v>
      </c>
      <c r="F179" s="203" t="s">
        <v>505</v>
      </c>
      <c r="G179" s="204" t="s">
        <v>170</v>
      </c>
      <c r="H179" s="205">
        <v>121.65600000000001</v>
      </c>
      <c r="I179" s="206"/>
      <c r="J179" s="207">
        <f>ROUND(I179*H179,2)</f>
        <v>0</v>
      </c>
      <c r="K179" s="203" t="s">
        <v>171</v>
      </c>
      <c r="L179" s="41"/>
      <c r="M179" s="208" t="s">
        <v>19</v>
      </c>
      <c r="N179" s="209" t="s">
        <v>45</v>
      </c>
      <c r="O179" s="81"/>
      <c r="P179" s="210">
        <f>O179*H179</f>
        <v>0</v>
      </c>
      <c r="Q179" s="210">
        <v>0.0060000000000000001</v>
      </c>
      <c r="R179" s="210">
        <f>Q179*H179</f>
        <v>0.72993600000000003</v>
      </c>
      <c r="S179" s="210">
        <v>0</v>
      </c>
      <c r="T179" s="21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2" t="s">
        <v>292</v>
      </c>
      <c r="AT179" s="212" t="s">
        <v>167</v>
      </c>
      <c r="AU179" s="212" t="s">
        <v>84</v>
      </c>
      <c r="AY179" s="14" t="s">
        <v>164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4" t="s">
        <v>82</v>
      </c>
      <c r="BK179" s="213">
        <f>ROUND(I179*H179,2)</f>
        <v>0</v>
      </c>
      <c r="BL179" s="14" t="s">
        <v>292</v>
      </c>
      <c r="BM179" s="212" t="s">
        <v>506</v>
      </c>
    </row>
    <row r="180" s="2" customFormat="1">
      <c r="A180" s="35"/>
      <c r="B180" s="36"/>
      <c r="C180" s="37"/>
      <c r="D180" s="214" t="s">
        <v>174</v>
      </c>
      <c r="E180" s="37"/>
      <c r="F180" s="215" t="s">
        <v>507</v>
      </c>
      <c r="G180" s="37"/>
      <c r="H180" s="37"/>
      <c r="I180" s="216"/>
      <c r="J180" s="37"/>
      <c r="K180" s="37"/>
      <c r="L180" s="41"/>
      <c r="M180" s="217"/>
      <c r="N180" s="218"/>
      <c r="O180" s="81"/>
      <c r="P180" s="81"/>
      <c r="Q180" s="81"/>
      <c r="R180" s="81"/>
      <c r="S180" s="81"/>
      <c r="T180" s="82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174</v>
      </c>
      <c r="AU180" s="14" t="s">
        <v>84</v>
      </c>
    </row>
    <row r="181" s="2" customFormat="1" ht="16.5" customHeight="1">
      <c r="A181" s="35"/>
      <c r="B181" s="36"/>
      <c r="C181" s="219" t="s">
        <v>508</v>
      </c>
      <c r="D181" s="219" t="s">
        <v>232</v>
      </c>
      <c r="E181" s="220" t="s">
        <v>509</v>
      </c>
      <c r="F181" s="221" t="s">
        <v>510</v>
      </c>
      <c r="G181" s="222" t="s">
        <v>170</v>
      </c>
      <c r="H181" s="223">
        <v>127.739</v>
      </c>
      <c r="I181" s="224"/>
      <c r="J181" s="225">
        <f>ROUND(I181*H181,2)</f>
        <v>0</v>
      </c>
      <c r="K181" s="221" t="s">
        <v>171</v>
      </c>
      <c r="L181" s="226"/>
      <c r="M181" s="227" t="s">
        <v>19</v>
      </c>
      <c r="N181" s="228" t="s">
        <v>45</v>
      </c>
      <c r="O181" s="81"/>
      <c r="P181" s="210">
        <f>O181*H181</f>
        <v>0</v>
      </c>
      <c r="Q181" s="210">
        <v>0.0030000000000000001</v>
      </c>
      <c r="R181" s="210">
        <f>Q181*H181</f>
        <v>0.38321700000000003</v>
      </c>
      <c r="S181" s="210">
        <v>0</v>
      </c>
      <c r="T181" s="21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2" t="s">
        <v>443</v>
      </c>
      <c r="AT181" s="212" t="s">
        <v>232</v>
      </c>
      <c r="AU181" s="212" t="s">
        <v>84</v>
      </c>
      <c r="AY181" s="14" t="s">
        <v>164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4" t="s">
        <v>82</v>
      </c>
      <c r="BK181" s="213">
        <f>ROUND(I181*H181,2)</f>
        <v>0</v>
      </c>
      <c r="BL181" s="14" t="s">
        <v>292</v>
      </c>
      <c r="BM181" s="212" t="s">
        <v>511</v>
      </c>
    </row>
    <row r="182" s="2" customFormat="1" ht="24.15" customHeight="1">
      <c r="A182" s="35"/>
      <c r="B182" s="36"/>
      <c r="C182" s="201" t="s">
        <v>512</v>
      </c>
      <c r="D182" s="201" t="s">
        <v>167</v>
      </c>
      <c r="E182" s="202" t="s">
        <v>513</v>
      </c>
      <c r="F182" s="203" t="s">
        <v>514</v>
      </c>
      <c r="G182" s="204" t="s">
        <v>203</v>
      </c>
      <c r="H182" s="205">
        <v>1.113</v>
      </c>
      <c r="I182" s="206"/>
      <c r="J182" s="207">
        <f>ROUND(I182*H182,2)</f>
        <v>0</v>
      </c>
      <c r="K182" s="203" t="s">
        <v>171</v>
      </c>
      <c r="L182" s="41"/>
      <c r="M182" s="208" t="s">
        <v>19</v>
      </c>
      <c r="N182" s="209" t="s">
        <v>45</v>
      </c>
      <c r="O182" s="81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2" t="s">
        <v>292</v>
      </c>
      <c r="AT182" s="212" t="s">
        <v>167</v>
      </c>
      <c r="AU182" s="212" t="s">
        <v>84</v>
      </c>
      <c r="AY182" s="14" t="s">
        <v>164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4" t="s">
        <v>82</v>
      </c>
      <c r="BK182" s="213">
        <f>ROUND(I182*H182,2)</f>
        <v>0</v>
      </c>
      <c r="BL182" s="14" t="s">
        <v>292</v>
      </c>
      <c r="BM182" s="212" t="s">
        <v>515</v>
      </c>
    </row>
    <row r="183" s="2" customFormat="1">
      <c r="A183" s="35"/>
      <c r="B183" s="36"/>
      <c r="C183" s="37"/>
      <c r="D183" s="214" t="s">
        <v>174</v>
      </c>
      <c r="E183" s="37"/>
      <c r="F183" s="215" t="s">
        <v>516</v>
      </c>
      <c r="G183" s="37"/>
      <c r="H183" s="37"/>
      <c r="I183" s="216"/>
      <c r="J183" s="37"/>
      <c r="K183" s="37"/>
      <c r="L183" s="41"/>
      <c r="M183" s="229"/>
      <c r="N183" s="230"/>
      <c r="O183" s="231"/>
      <c r="P183" s="231"/>
      <c r="Q183" s="231"/>
      <c r="R183" s="231"/>
      <c r="S183" s="231"/>
      <c r="T183" s="23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174</v>
      </c>
      <c r="AU183" s="14" t="s">
        <v>84</v>
      </c>
    </row>
    <row r="184" s="2" customFormat="1" ht="6.96" customHeight="1">
      <c r="A184" s="35"/>
      <c r="B184" s="56"/>
      <c r="C184" s="57"/>
      <c r="D184" s="57"/>
      <c r="E184" s="57"/>
      <c r="F184" s="57"/>
      <c r="G184" s="57"/>
      <c r="H184" s="57"/>
      <c r="I184" s="57"/>
      <c r="J184" s="57"/>
      <c r="K184" s="57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o5hawXI0/jWF86XXjwKUamo4IgrH3LE41zjnT/sCAW4mcIzUBNfX5vEEODjiVsxSvbGZ2r3au+Gv4ibbXCJ4EA==" hashValue="Khq3dSbHQFu17DvuJc8bmr1gwlInMApevIq0oqADX8FCNWIeDQsekSauS90gKWIweXhDy49LQAXrB5t21yZsYw==" algorithmName="SHA-512" password="CC35"/>
  <autoFilter ref="C87:K18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2/121151125"/>
    <hyperlink ref="F94" r:id="rId2" display="https://podminky.urs.cz/item/CS_URS_2025_02/122251104"/>
    <hyperlink ref="F96" r:id="rId3" display="https://podminky.urs.cz/item/CS_URS_2025_02/131213701"/>
    <hyperlink ref="F98" r:id="rId4" display="https://podminky.urs.cz/item/CS_URS_2025_02/132251104"/>
    <hyperlink ref="F100" r:id="rId5" display="https://podminky.urs.cz/item/CS_URS_2025_02/162251101"/>
    <hyperlink ref="F102" r:id="rId6" display="https://podminky.urs.cz/item/CS_URS_2025_02/162751117"/>
    <hyperlink ref="F104" r:id="rId7" display="https://podminky.urs.cz/item/CS_URS_2025_02/167151111"/>
    <hyperlink ref="F106" r:id="rId8" display="https://podminky.urs.cz/item/CS_URS_2025_02/171201201"/>
    <hyperlink ref="F108" r:id="rId9" display="https://podminky.urs.cz/item/CS_URS_2025_02/171201221"/>
    <hyperlink ref="F110" r:id="rId10" display="https://podminky.urs.cz/item/CS_URS_2025_02/174101101"/>
    <hyperlink ref="F112" r:id="rId11" display="https://podminky.urs.cz/item/CS_URS_2025_02/181351115"/>
    <hyperlink ref="F115" r:id="rId12" display="https://podminky.urs.cz/item/CS_URS_2025_02/215901101"/>
    <hyperlink ref="F117" r:id="rId13" display="https://podminky.urs.cz/item/CS_URS_2025_02/213141111"/>
    <hyperlink ref="F120" r:id="rId14" display="https://podminky.urs.cz/item/CS_URS_2025_02/271532212"/>
    <hyperlink ref="F122" r:id="rId15" display="https://podminky.urs.cz/item/CS_URS_2025_02/273313611"/>
    <hyperlink ref="F124" r:id="rId16" display="https://podminky.urs.cz/item/CS_URS_2025_02/273321411"/>
    <hyperlink ref="F126" r:id="rId17" display="https://podminky.urs.cz/item/CS_URS_2025_02/273351121"/>
    <hyperlink ref="F128" r:id="rId18" display="https://podminky.urs.cz/item/CS_URS_2025_02/273351122"/>
    <hyperlink ref="F130" r:id="rId19" display="https://podminky.urs.cz/item/CS_URS_2025_02/273362021"/>
    <hyperlink ref="F132" r:id="rId20" display="https://podminky.urs.cz/item/CS_URS_2025_02/274321311"/>
    <hyperlink ref="F134" r:id="rId21" display="https://podminky.urs.cz/item/CS_URS_2025_02/274351121"/>
    <hyperlink ref="F136" r:id="rId22" display="https://podminky.urs.cz/item/CS_URS_2025_02/274351122"/>
    <hyperlink ref="F138" r:id="rId23" display="https://podminky.urs.cz/item/CS_URS_2025_02/275321311"/>
    <hyperlink ref="F140" r:id="rId24" display="https://podminky.urs.cz/item/CS_URS_2025_02/275351121"/>
    <hyperlink ref="F142" r:id="rId25" display="https://podminky.urs.cz/item/CS_URS_2025_02/275351122"/>
    <hyperlink ref="F144" r:id="rId26" display="https://podminky.urs.cz/item/CS_URS_2025_02/279113133"/>
    <hyperlink ref="F146" r:id="rId27" display="https://podminky.urs.cz/item/CS_URS_2025_02/279113135"/>
    <hyperlink ref="F148" r:id="rId28" display="https://podminky.urs.cz/item/CS_URS_2025_02/279113136"/>
    <hyperlink ref="F150" r:id="rId29" display="https://podminky.urs.cz/item/CS_URS_2025_02/279361821"/>
    <hyperlink ref="F153" r:id="rId30" display="https://podminky.urs.cz/item/CS_URS_2025_02/310001101"/>
    <hyperlink ref="F156" r:id="rId31" display="https://podminky.urs.cz/item/CS_URS_2025_02/899623161"/>
    <hyperlink ref="F159" r:id="rId32" display="https://podminky.urs.cz/item/CS_URS_2025_02/998011001"/>
    <hyperlink ref="F163" r:id="rId33" display="https://podminky.urs.cz/item/CS_URS_2025_02/711111001"/>
    <hyperlink ref="F166" r:id="rId34" display="https://podminky.urs.cz/item/CS_URS_2025_02/711112001"/>
    <hyperlink ref="F169" r:id="rId35" display="https://podminky.urs.cz/item/CS_URS_2025_02/711141559"/>
    <hyperlink ref="F172" r:id="rId36" display="https://podminky.urs.cz/item/CS_URS_2025_02/711142559"/>
    <hyperlink ref="F175" r:id="rId37" display="https://podminky.urs.cz/item/CS_URS_2025_02/711161215"/>
    <hyperlink ref="F177" r:id="rId38" display="https://podminky.urs.cz/item/CS_URS_2025_02/998711121"/>
    <hyperlink ref="F180" r:id="rId39" display="https://podminky.urs.cz/item/CS_URS_2025_02/713131141"/>
    <hyperlink ref="F183" r:id="rId40" display="https://podminky.urs.cz/item/CS_URS_2025_02/998713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517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ROUND(J87,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ROUND((SUM(BE87:BE185)),  2)</f>
        <v>0</v>
      </c>
      <c r="G33" s="35"/>
      <c r="H33" s="35"/>
      <c r="I33" s="145">
        <v>0.20999999999999999</v>
      </c>
      <c r="J33" s="144">
        <f>ROUND(((SUM(BE87:BE185))*I33),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ROUND((SUM(BF87:BF185)),  2)</f>
        <v>0</v>
      </c>
      <c r="G34" s="35"/>
      <c r="H34" s="35"/>
      <c r="I34" s="145">
        <v>0.12</v>
      </c>
      <c r="J34" s="144">
        <f>ROUND(((SUM(BF87:BF185))*I34),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ROUND((SUM(BG87:BG185)),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ROUND((SUM(BH87:BH185)),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ROUND((SUM(BI87:BI185)),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2025-109-2B-04 - Svislé kce - stěny a příčky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J87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518</v>
      </c>
      <c r="E60" s="165"/>
      <c r="F60" s="165"/>
      <c r="G60" s="165"/>
      <c r="H60" s="165"/>
      <c r="I60" s="165"/>
      <c r="J60" s="166">
        <f>J88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319</v>
      </c>
      <c r="E61" s="171"/>
      <c r="F61" s="171"/>
      <c r="G61" s="171"/>
      <c r="H61" s="171"/>
      <c r="I61" s="171"/>
      <c r="J61" s="172">
        <f>J89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519</v>
      </c>
      <c r="E62" s="171"/>
      <c r="F62" s="171"/>
      <c r="G62" s="171"/>
      <c r="H62" s="171"/>
      <c r="I62" s="171"/>
      <c r="J62" s="172">
        <f>J99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520</v>
      </c>
      <c r="E63" s="171"/>
      <c r="F63" s="171"/>
      <c r="G63" s="171"/>
      <c r="H63" s="171"/>
      <c r="I63" s="171"/>
      <c r="J63" s="172">
        <f>J123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247</v>
      </c>
      <c r="E64" s="171"/>
      <c r="F64" s="171"/>
      <c r="G64" s="171"/>
      <c r="H64" s="171"/>
      <c r="I64" s="171"/>
      <c r="J64" s="172">
        <f>J142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2"/>
      <c r="C65" s="163"/>
      <c r="D65" s="164" t="s">
        <v>322</v>
      </c>
      <c r="E65" s="165"/>
      <c r="F65" s="165"/>
      <c r="G65" s="165"/>
      <c r="H65" s="165"/>
      <c r="I65" s="165"/>
      <c r="J65" s="166">
        <f>J145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68"/>
      <c r="C66" s="169"/>
      <c r="D66" s="170" t="s">
        <v>521</v>
      </c>
      <c r="E66" s="171"/>
      <c r="F66" s="171"/>
      <c r="G66" s="171"/>
      <c r="H66" s="171"/>
      <c r="I66" s="171"/>
      <c r="J66" s="172">
        <f>J146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8"/>
      <c r="C67" s="169"/>
      <c r="D67" s="170" t="s">
        <v>522</v>
      </c>
      <c r="E67" s="171"/>
      <c r="F67" s="171"/>
      <c r="G67" s="171"/>
      <c r="H67" s="171"/>
      <c r="I67" s="171"/>
      <c r="J67" s="172">
        <f>J180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 s="2" customFormat="1" ht="6.96" customHeight="1">
      <c r="A69" s="3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hidden="1"/>
    <row r="71" hidden="1"/>
    <row r="72" hidden="1"/>
    <row r="73" s="2" customFormat="1" ht="6.96" customHeight="1">
      <c r="A73" s="35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4.96" customHeight="1">
      <c r="A74" s="35"/>
      <c r="B74" s="36"/>
      <c r="C74" s="20" t="s">
        <v>149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16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157" t="str">
        <f>E7</f>
        <v>SK Modřany- provozní budova</v>
      </c>
      <c r="F77" s="29"/>
      <c r="G77" s="29"/>
      <c r="H77" s="29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140</v>
      </c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E9</f>
        <v>2025-109-2B-04 - Svislé kce - stěny a příčky</v>
      </c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21</v>
      </c>
      <c r="D81" s="37"/>
      <c r="E81" s="37"/>
      <c r="F81" s="24" t="str">
        <f>F12</f>
        <v>Komořanská - 47, Praha 4 - Modřany</v>
      </c>
      <c r="G81" s="37"/>
      <c r="H81" s="37"/>
      <c r="I81" s="29" t="s">
        <v>23</v>
      </c>
      <c r="J81" s="69" t="str">
        <f>IF(J12="","",J12)</f>
        <v>23. 7. 2025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40.05" customHeight="1">
      <c r="A83" s="35"/>
      <c r="B83" s="36"/>
      <c r="C83" s="29" t="s">
        <v>25</v>
      </c>
      <c r="D83" s="37"/>
      <c r="E83" s="37"/>
      <c r="F83" s="24" t="str">
        <f>E15</f>
        <v>Sportovní klub Modřany,Komořanská 47, Praha 4</v>
      </c>
      <c r="G83" s="37"/>
      <c r="H83" s="37"/>
      <c r="I83" s="29" t="s">
        <v>32</v>
      </c>
      <c r="J83" s="33" t="str">
        <f>E21</f>
        <v>ASLB spol.s.r.o.Fikarova 2157/1, Praha 4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5.15" customHeight="1">
      <c r="A84" s="35"/>
      <c r="B84" s="36"/>
      <c r="C84" s="29" t="s">
        <v>30</v>
      </c>
      <c r="D84" s="37"/>
      <c r="E84" s="37"/>
      <c r="F84" s="24" t="str">
        <f>IF(E18="","",E18)</f>
        <v>Vyplň údaj</v>
      </c>
      <c r="G84" s="37"/>
      <c r="H84" s="37"/>
      <c r="I84" s="29" t="s">
        <v>36</v>
      </c>
      <c r="J84" s="33" t="str">
        <f>E24</f>
        <v xml:space="preserve"> </v>
      </c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1" customFormat="1" ht="29.28" customHeight="1">
      <c r="A86" s="174"/>
      <c r="B86" s="175"/>
      <c r="C86" s="176" t="s">
        <v>150</v>
      </c>
      <c r="D86" s="177" t="s">
        <v>59</v>
      </c>
      <c r="E86" s="177" t="s">
        <v>55</v>
      </c>
      <c r="F86" s="177" t="s">
        <v>56</v>
      </c>
      <c r="G86" s="177" t="s">
        <v>151</v>
      </c>
      <c r="H86" s="177" t="s">
        <v>152</v>
      </c>
      <c r="I86" s="177" t="s">
        <v>153</v>
      </c>
      <c r="J86" s="177" t="s">
        <v>145</v>
      </c>
      <c r="K86" s="178" t="s">
        <v>154</v>
      </c>
      <c r="L86" s="179"/>
      <c r="M86" s="89" t="s">
        <v>19</v>
      </c>
      <c r="N86" s="90" t="s">
        <v>44</v>
      </c>
      <c r="O86" s="90" t="s">
        <v>155</v>
      </c>
      <c r="P86" s="90" t="s">
        <v>156</v>
      </c>
      <c r="Q86" s="90" t="s">
        <v>157</v>
      </c>
      <c r="R86" s="90" t="s">
        <v>158</v>
      </c>
      <c r="S86" s="90" t="s">
        <v>159</v>
      </c>
      <c r="T86" s="91" t="s">
        <v>160</v>
      </c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</row>
    <row r="87" s="2" customFormat="1" ht="22.8" customHeight="1">
      <c r="A87" s="35"/>
      <c r="B87" s="36"/>
      <c r="C87" s="96" t="s">
        <v>161</v>
      </c>
      <c r="D87" s="37"/>
      <c r="E87" s="37"/>
      <c r="F87" s="37"/>
      <c r="G87" s="37"/>
      <c r="H87" s="37"/>
      <c r="I87" s="37"/>
      <c r="J87" s="180">
        <f>BK87</f>
        <v>0</v>
      </c>
      <c r="K87" s="37"/>
      <c r="L87" s="41"/>
      <c r="M87" s="92"/>
      <c r="N87" s="181"/>
      <c r="O87" s="93"/>
      <c r="P87" s="182">
        <f>P88+P145</f>
        <v>0</v>
      </c>
      <c r="Q87" s="93"/>
      <c r="R87" s="182">
        <f>R88+R145</f>
        <v>240.325187329926</v>
      </c>
      <c r="S87" s="93"/>
      <c r="T87" s="183">
        <f>T88+T145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73</v>
      </c>
      <c r="AU87" s="14" t="s">
        <v>146</v>
      </c>
      <c r="BK87" s="184">
        <f>BK88+BK145</f>
        <v>0</v>
      </c>
    </row>
    <row r="88" s="12" customFormat="1" ht="25.92" customHeight="1">
      <c r="A88" s="12"/>
      <c r="B88" s="185"/>
      <c r="C88" s="186"/>
      <c r="D88" s="187" t="s">
        <v>73</v>
      </c>
      <c r="E88" s="188" t="s">
        <v>162</v>
      </c>
      <c r="F88" s="188" t="s">
        <v>523</v>
      </c>
      <c r="G88" s="186"/>
      <c r="H88" s="186"/>
      <c r="I88" s="189"/>
      <c r="J88" s="190">
        <f>BK88</f>
        <v>0</v>
      </c>
      <c r="K88" s="186"/>
      <c r="L88" s="191"/>
      <c r="M88" s="192"/>
      <c r="N88" s="193"/>
      <c r="O88" s="193"/>
      <c r="P88" s="194">
        <f>P89+P99+P123+P142</f>
        <v>0</v>
      </c>
      <c r="Q88" s="193"/>
      <c r="R88" s="194">
        <f>R89+R99+R123+R142</f>
        <v>226.07820934995598</v>
      </c>
      <c r="S88" s="193"/>
      <c r="T88" s="195">
        <f>T89+T99+T123+T142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82</v>
      </c>
      <c r="AT88" s="197" t="s">
        <v>73</v>
      </c>
      <c r="AU88" s="197" t="s">
        <v>74</v>
      </c>
      <c r="AY88" s="196" t="s">
        <v>164</v>
      </c>
      <c r="BK88" s="198">
        <f>BK89+BK99+BK123+BK142</f>
        <v>0</v>
      </c>
    </row>
    <row r="89" s="12" customFormat="1" ht="22.8" customHeight="1">
      <c r="A89" s="12"/>
      <c r="B89" s="185"/>
      <c r="C89" s="186"/>
      <c r="D89" s="187" t="s">
        <v>73</v>
      </c>
      <c r="E89" s="199" t="s">
        <v>181</v>
      </c>
      <c r="F89" s="199" t="s">
        <v>435</v>
      </c>
      <c r="G89" s="186"/>
      <c r="H89" s="186"/>
      <c r="I89" s="189"/>
      <c r="J89" s="200">
        <f>BK89</f>
        <v>0</v>
      </c>
      <c r="K89" s="186"/>
      <c r="L89" s="191"/>
      <c r="M89" s="192"/>
      <c r="N89" s="193"/>
      <c r="O89" s="193"/>
      <c r="P89" s="194">
        <f>SUM(P90:P98)</f>
        <v>0</v>
      </c>
      <c r="Q89" s="193"/>
      <c r="R89" s="194">
        <f>SUM(R90:R98)</f>
        <v>217.80552139685599</v>
      </c>
      <c r="S89" s="193"/>
      <c r="T89" s="195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6" t="s">
        <v>82</v>
      </c>
      <c r="AT89" s="197" t="s">
        <v>73</v>
      </c>
      <c r="AU89" s="197" t="s">
        <v>82</v>
      </c>
      <c r="AY89" s="196" t="s">
        <v>164</v>
      </c>
      <c r="BK89" s="198">
        <f>SUM(BK90:BK98)</f>
        <v>0</v>
      </c>
    </row>
    <row r="90" s="2" customFormat="1" ht="24.15" customHeight="1">
      <c r="A90" s="35"/>
      <c r="B90" s="36"/>
      <c r="C90" s="201" t="s">
        <v>82</v>
      </c>
      <c r="D90" s="201" t="s">
        <v>167</v>
      </c>
      <c r="E90" s="202" t="s">
        <v>524</v>
      </c>
      <c r="F90" s="203" t="s">
        <v>525</v>
      </c>
      <c r="G90" s="204" t="s">
        <v>178</v>
      </c>
      <c r="H90" s="205">
        <v>313.59899999999999</v>
      </c>
      <c r="I90" s="206"/>
      <c r="J90" s="207">
        <f>ROUND(I90*H90,2)</f>
        <v>0</v>
      </c>
      <c r="K90" s="203" t="s">
        <v>19</v>
      </c>
      <c r="L90" s="41"/>
      <c r="M90" s="208" t="s">
        <v>19</v>
      </c>
      <c r="N90" s="209" t="s">
        <v>45</v>
      </c>
      <c r="O90" s="81"/>
      <c r="P90" s="210">
        <f>O90*H90</f>
        <v>0</v>
      </c>
      <c r="Q90" s="210">
        <v>0.17485600000000001</v>
      </c>
      <c r="R90" s="210">
        <f>Q90*H90</f>
        <v>54.834666744000003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172</v>
      </c>
      <c r="AT90" s="212" t="s">
        <v>167</v>
      </c>
      <c r="AU90" s="212" t="s">
        <v>84</v>
      </c>
      <c r="AY90" s="14" t="s">
        <v>164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82</v>
      </c>
      <c r="BK90" s="213">
        <f>ROUND(I90*H90,2)</f>
        <v>0</v>
      </c>
      <c r="BL90" s="14" t="s">
        <v>172</v>
      </c>
      <c r="BM90" s="212" t="s">
        <v>526</v>
      </c>
    </row>
    <row r="91" s="2" customFormat="1" ht="16.5" customHeight="1">
      <c r="A91" s="35"/>
      <c r="B91" s="36"/>
      <c r="C91" s="201" t="s">
        <v>84</v>
      </c>
      <c r="D91" s="201" t="s">
        <v>167</v>
      </c>
      <c r="E91" s="202" t="s">
        <v>527</v>
      </c>
      <c r="F91" s="203" t="s">
        <v>528</v>
      </c>
      <c r="G91" s="204" t="s">
        <v>178</v>
      </c>
      <c r="H91" s="205">
        <v>82.974000000000004</v>
      </c>
      <c r="I91" s="206"/>
      <c r="J91" s="207">
        <f>ROUND(I91*H91,2)</f>
        <v>0</v>
      </c>
      <c r="K91" s="203" t="s">
        <v>19</v>
      </c>
      <c r="L91" s="41"/>
      <c r="M91" s="208" t="s">
        <v>19</v>
      </c>
      <c r="N91" s="209" t="s">
        <v>45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172</v>
      </c>
      <c r="AT91" s="212" t="s">
        <v>167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172</v>
      </c>
      <c r="BM91" s="212" t="s">
        <v>529</v>
      </c>
    </row>
    <row r="92" s="2" customFormat="1" ht="16.5" customHeight="1">
      <c r="A92" s="35"/>
      <c r="B92" s="36"/>
      <c r="C92" s="219" t="s">
        <v>181</v>
      </c>
      <c r="D92" s="219" t="s">
        <v>232</v>
      </c>
      <c r="E92" s="220" t="s">
        <v>530</v>
      </c>
      <c r="F92" s="221" t="s">
        <v>531</v>
      </c>
      <c r="G92" s="222" t="s">
        <v>439</v>
      </c>
      <c r="H92" s="223">
        <v>6026.0050000000001</v>
      </c>
      <c r="I92" s="224"/>
      <c r="J92" s="225">
        <f>ROUND(I92*H92,2)</f>
        <v>0</v>
      </c>
      <c r="K92" s="221" t="s">
        <v>19</v>
      </c>
      <c r="L92" s="226"/>
      <c r="M92" s="227" t="s">
        <v>19</v>
      </c>
      <c r="N92" s="228" t="s">
        <v>45</v>
      </c>
      <c r="O92" s="81"/>
      <c r="P92" s="210">
        <f>O92*H92</f>
        <v>0</v>
      </c>
      <c r="Q92" s="210">
        <v>0.019</v>
      </c>
      <c r="R92" s="210">
        <f>Q92*H92</f>
        <v>114.494095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206</v>
      </c>
      <c r="AT92" s="212" t="s">
        <v>232</v>
      </c>
      <c r="AU92" s="212" t="s">
        <v>84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172</v>
      </c>
      <c r="BM92" s="212" t="s">
        <v>532</v>
      </c>
    </row>
    <row r="93" s="2" customFormat="1" ht="16.5" customHeight="1">
      <c r="A93" s="35"/>
      <c r="B93" s="36"/>
      <c r="C93" s="201" t="s">
        <v>172</v>
      </c>
      <c r="D93" s="201" t="s">
        <v>167</v>
      </c>
      <c r="E93" s="202" t="s">
        <v>533</v>
      </c>
      <c r="F93" s="203" t="s">
        <v>534</v>
      </c>
      <c r="G93" s="204" t="s">
        <v>178</v>
      </c>
      <c r="H93" s="205">
        <v>3.403</v>
      </c>
      <c r="I93" s="206"/>
      <c r="J93" s="207">
        <f>ROUND(I93*H93,2)</f>
        <v>0</v>
      </c>
      <c r="K93" s="203" t="s">
        <v>171</v>
      </c>
      <c r="L93" s="41"/>
      <c r="M93" s="208" t="s">
        <v>19</v>
      </c>
      <c r="N93" s="209" t="s">
        <v>45</v>
      </c>
      <c r="O93" s="81"/>
      <c r="P93" s="210">
        <f>O93*H93</f>
        <v>0</v>
      </c>
      <c r="Q93" s="210">
        <v>2.5018773520000002</v>
      </c>
      <c r="R93" s="210">
        <f>Q93*H93</f>
        <v>8.5138886288559998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172</v>
      </c>
      <c r="AT93" s="212" t="s">
        <v>167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172</v>
      </c>
      <c r="BM93" s="212" t="s">
        <v>535</v>
      </c>
    </row>
    <row r="94" s="2" customFormat="1">
      <c r="A94" s="35"/>
      <c r="B94" s="36"/>
      <c r="C94" s="37"/>
      <c r="D94" s="214" t="s">
        <v>174</v>
      </c>
      <c r="E94" s="37"/>
      <c r="F94" s="215" t="s">
        <v>536</v>
      </c>
      <c r="G94" s="37"/>
      <c r="H94" s="37"/>
      <c r="I94" s="216"/>
      <c r="J94" s="37"/>
      <c r="K94" s="37"/>
      <c r="L94" s="41"/>
      <c r="M94" s="217"/>
      <c r="N94" s="218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174</v>
      </c>
      <c r="AU94" s="14" t="s">
        <v>84</v>
      </c>
    </row>
    <row r="95" s="2" customFormat="1" ht="16.5" customHeight="1">
      <c r="A95" s="35"/>
      <c r="B95" s="36"/>
      <c r="C95" s="201" t="s">
        <v>190</v>
      </c>
      <c r="D95" s="201" t="s">
        <v>167</v>
      </c>
      <c r="E95" s="202" t="s">
        <v>537</v>
      </c>
      <c r="F95" s="203" t="s">
        <v>538</v>
      </c>
      <c r="G95" s="204" t="s">
        <v>170</v>
      </c>
      <c r="H95" s="205">
        <v>148.887</v>
      </c>
      <c r="I95" s="206"/>
      <c r="J95" s="207">
        <f>ROUND(I95*H95,2)</f>
        <v>0</v>
      </c>
      <c r="K95" s="203" t="s">
        <v>19</v>
      </c>
      <c r="L95" s="41"/>
      <c r="M95" s="208" t="s">
        <v>19</v>
      </c>
      <c r="N95" s="209" t="s">
        <v>45</v>
      </c>
      <c r="O95" s="81"/>
      <c r="P95" s="210">
        <f>O95*H95</f>
        <v>0</v>
      </c>
      <c r="Q95" s="210">
        <v>0.076539999999999997</v>
      </c>
      <c r="R95" s="210">
        <f>Q95*H95</f>
        <v>11.39581098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172</v>
      </c>
      <c r="AT95" s="212" t="s">
        <v>167</v>
      </c>
      <c r="AU95" s="212" t="s">
        <v>84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172</v>
      </c>
      <c r="BM95" s="212" t="s">
        <v>539</v>
      </c>
    </row>
    <row r="96" s="2" customFormat="1" ht="16.5" customHeight="1">
      <c r="A96" s="35"/>
      <c r="B96" s="36"/>
      <c r="C96" s="219" t="s">
        <v>195</v>
      </c>
      <c r="D96" s="219" t="s">
        <v>232</v>
      </c>
      <c r="E96" s="220" t="s">
        <v>540</v>
      </c>
      <c r="F96" s="221" t="s">
        <v>541</v>
      </c>
      <c r="G96" s="222" t="s">
        <v>439</v>
      </c>
      <c r="H96" s="223">
        <v>2595.0999999999999</v>
      </c>
      <c r="I96" s="224"/>
      <c r="J96" s="225">
        <f>ROUND(I96*H96,2)</f>
        <v>0</v>
      </c>
      <c r="K96" s="221" t="s">
        <v>19</v>
      </c>
      <c r="L96" s="226"/>
      <c r="M96" s="227" t="s">
        <v>19</v>
      </c>
      <c r="N96" s="228" t="s">
        <v>45</v>
      </c>
      <c r="O96" s="81"/>
      <c r="P96" s="210">
        <f>O96*H96</f>
        <v>0</v>
      </c>
      <c r="Q96" s="210">
        <v>0.010999999999999999</v>
      </c>
      <c r="R96" s="210">
        <f>Q96*H96</f>
        <v>28.546099999999996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206</v>
      </c>
      <c r="AT96" s="212" t="s">
        <v>232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172</v>
      </c>
      <c r="BM96" s="212" t="s">
        <v>542</v>
      </c>
    </row>
    <row r="97" s="2" customFormat="1" ht="16.5" customHeight="1">
      <c r="A97" s="35"/>
      <c r="B97" s="36"/>
      <c r="C97" s="201" t="s">
        <v>200</v>
      </c>
      <c r="D97" s="201" t="s">
        <v>167</v>
      </c>
      <c r="E97" s="202" t="s">
        <v>543</v>
      </c>
      <c r="F97" s="203" t="s">
        <v>544</v>
      </c>
      <c r="G97" s="204" t="s">
        <v>219</v>
      </c>
      <c r="H97" s="205">
        <v>106.93899999999999</v>
      </c>
      <c r="I97" s="206"/>
      <c r="J97" s="207">
        <f>ROUND(I97*H97,2)</f>
        <v>0</v>
      </c>
      <c r="K97" s="203" t="s">
        <v>171</v>
      </c>
      <c r="L97" s="41"/>
      <c r="M97" s="208" t="s">
        <v>19</v>
      </c>
      <c r="N97" s="209" t="s">
        <v>45</v>
      </c>
      <c r="O97" s="81"/>
      <c r="P97" s="210">
        <f>O97*H97</f>
        <v>0</v>
      </c>
      <c r="Q97" s="210">
        <v>0.00019599999999999999</v>
      </c>
      <c r="R97" s="210">
        <f>Q97*H97</f>
        <v>0.020960043999999997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172</v>
      </c>
      <c r="AT97" s="212" t="s">
        <v>167</v>
      </c>
      <c r="AU97" s="212" t="s">
        <v>84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172</v>
      </c>
      <c r="BM97" s="212" t="s">
        <v>545</v>
      </c>
    </row>
    <row r="98" s="2" customFormat="1">
      <c r="A98" s="35"/>
      <c r="B98" s="36"/>
      <c r="C98" s="37"/>
      <c r="D98" s="214" t="s">
        <v>174</v>
      </c>
      <c r="E98" s="37"/>
      <c r="F98" s="215" t="s">
        <v>546</v>
      </c>
      <c r="G98" s="37"/>
      <c r="H98" s="37"/>
      <c r="I98" s="216"/>
      <c r="J98" s="37"/>
      <c r="K98" s="37"/>
      <c r="L98" s="41"/>
      <c r="M98" s="217"/>
      <c r="N98" s="218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174</v>
      </c>
      <c r="AU98" s="14" t="s">
        <v>84</v>
      </c>
    </row>
    <row r="99" s="12" customFormat="1" ht="22.8" customHeight="1">
      <c r="A99" s="12"/>
      <c r="B99" s="185"/>
      <c r="C99" s="186"/>
      <c r="D99" s="187" t="s">
        <v>73</v>
      </c>
      <c r="E99" s="199" t="s">
        <v>547</v>
      </c>
      <c r="F99" s="199" t="s">
        <v>548</v>
      </c>
      <c r="G99" s="186"/>
      <c r="H99" s="186"/>
      <c r="I99" s="189"/>
      <c r="J99" s="200">
        <f>BK99</f>
        <v>0</v>
      </c>
      <c r="K99" s="186"/>
      <c r="L99" s="191"/>
      <c r="M99" s="192"/>
      <c r="N99" s="193"/>
      <c r="O99" s="193"/>
      <c r="P99" s="194">
        <f>SUM(P100:P122)</f>
        <v>0</v>
      </c>
      <c r="Q99" s="193"/>
      <c r="R99" s="194">
        <f>SUM(R100:R122)</f>
        <v>8.2726879530999984</v>
      </c>
      <c r="S99" s="193"/>
      <c r="T99" s="195">
        <f>SUM(T100:T122)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82</v>
      </c>
      <c r="AT99" s="197" t="s">
        <v>73</v>
      </c>
      <c r="AU99" s="197" t="s">
        <v>82</v>
      </c>
      <c r="AY99" s="196" t="s">
        <v>164</v>
      </c>
      <c r="BK99" s="198">
        <f>SUM(BK100:BK122)</f>
        <v>0</v>
      </c>
    </row>
    <row r="100" s="2" customFormat="1" ht="24.15" customHeight="1">
      <c r="A100" s="35"/>
      <c r="B100" s="36"/>
      <c r="C100" s="201" t="s">
        <v>206</v>
      </c>
      <c r="D100" s="201" t="s">
        <v>167</v>
      </c>
      <c r="E100" s="202" t="s">
        <v>549</v>
      </c>
      <c r="F100" s="203" t="s">
        <v>550</v>
      </c>
      <c r="G100" s="204" t="s">
        <v>439</v>
      </c>
      <c r="H100" s="205">
        <v>35</v>
      </c>
      <c r="I100" s="206"/>
      <c r="J100" s="207">
        <f>ROUND(I100*H100,2)</f>
        <v>0</v>
      </c>
      <c r="K100" s="203" t="s">
        <v>19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0.00072000000000000005</v>
      </c>
      <c r="R100" s="210">
        <f>Q100*H100</f>
        <v>0.0252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172</v>
      </c>
      <c r="AT100" s="212" t="s">
        <v>167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172</v>
      </c>
      <c r="BM100" s="212" t="s">
        <v>551</v>
      </c>
    </row>
    <row r="101" s="2" customFormat="1" ht="16.5" customHeight="1">
      <c r="A101" s="35"/>
      <c r="B101" s="36"/>
      <c r="C101" s="219" t="s">
        <v>211</v>
      </c>
      <c r="D101" s="219" t="s">
        <v>232</v>
      </c>
      <c r="E101" s="220" t="s">
        <v>552</v>
      </c>
      <c r="F101" s="221" t="s">
        <v>553</v>
      </c>
      <c r="G101" s="222" t="s">
        <v>439</v>
      </c>
      <c r="H101" s="223">
        <v>35</v>
      </c>
      <c r="I101" s="224"/>
      <c r="J101" s="225">
        <f>ROUND(I101*H101,2)</f>
        <v>0</v>
      </c>
      <c r="K101" s="221" t="s">
        <v>19</v>
      </c>
      <c r="L101" s="226"/>
      <c r="M101" s="227" t="s">
        <v>19</v>
      </c>
      <c r="N101" s="228" t="s">
        <v>45</v>
      </c>
      <c r="O101" s="81"/>
      <c r="P101" s="210">
        <f>O101*H101</f>
        <v>0</v>
      </c>
      <c r="Q101" s="210">
        <v>0.016</v>
      </c>
      <c r="R101" s="210">
        <f>Q101*H101</f>
        <v>0.56000000000000005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206</v>
      </c>
      <c r="AT101" s="212" t="s">
        <v>232</v>
      </c>
      <c r="AU101" s="212" t="s">
        <v>84</v>
      </c>
      <c r="AY101" s="14" t="s">
        <v>164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82</v>
      </c>
      <c r="BK101" s="213">
        <f>ROUND(I101*H101,2)</f>
        <v>0</v>
      </c>
      <c r="BL101" s="14" t="s">
        <v>172</v>
      </c>
      <c r="BM101" s="212" t="s">
        <v>554</v>
      </c>
    </row>
    <row r="102" s="2" customFormat="1" ht="24.15" customHeight="1">
      <c r="A102" s="35"/>
      <c r="B102" s="36"/>
      <c r="C102" s="201" t="s">
        <v>216</v>
      </c>
      <c r="D102" s="201" t="s">
        <v>167</v>
      </c>
      <c r="E102" s="202" t="s">
        <v>555</v>
      </c>
      <c r="F102" s="203" t="s">
        <v>556</v>
      </c>
      <c r="G102" s="204" t="s">
        <v>439</v>
      </c>
      <c r="H102" s="205">
        <v>2</v>
      </c>
      <c r="I102" s="206"/>
      <c r="J102" s="207">
        <f>ROUND(I102*H102,2)</f>
        <v>0</v>
      </c>
      <c r="K102" s="203" t="s">
        <v>19</v>
      </c>
      <c r="L102" s="41"/>
      <c r="M102" s="208" t="s">
        <v>19</v>
      </c>
      <c r="N102" s="209" t="s">
        <v>45</v>
      </c>
      <c r="O102" s="81"/>
      <c r="P102" s="210">
        <f>O102*H102</f>
        <v>0</v>
      </c>
      <c r="Q102" s="210">
        <v>0.00072000000000000005</v>
      </c>
      <c r="R102" s="210">
        <f>Q102*H102</f>
        <v>0.0014400000000000001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172</v>
      </c>
      <c r="AT102" s="212" t="s">
        <v>167</v>
      </c>
      <c r="AU102" s="212" t="s">
        <v>84</v>
      </c>
      <c r="AY102" s="14" t="s">
        <v>164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82</v>
      </c>
      <c r="BK102" s="213">
        <f>ROUND(I102*H102,2)</f>
        <v>0</v>
      </c>
      <c r="BL102" s="14" t="s">
        <v>172</v>
      </c>
      <c r="BM102" s="212" t="s">
        <v>557</v>
      </c>
    </row>
    <row r="103" s="2" customFormat="1" ht="16.5" customHeight="1">
      <c r="A103" s="35"/>
      <c r="B103" s="36"/>
      <c r="C103" s="219" t="s">
        <v>222</v>
      </c>
      <c r="D103" s="219" t="s">
        <v>232</v>
      </c>
      <c r="E103" s="220" t="s">
        <v>558</v>
      </c>
      <c r="F103" s="221" t="s">
        <v>559</v>
      </c>
      <c r="G103" s="222" t="s">
        <v>439</v>
      </c>
      <c r="H103" s="223">
        <v>2</v>
      </c>
      <c r="I103" s="224"/>
      <c r="J103" s="225">
        <f>ROUND(I103*H103,2)</f>
        <v>0</v>
      </c>
      <c r="K103" s="221" t="s">
        <v>19</v>
      </c>
      <c r="L103" s="226"/>
      <c r="M103" s="227" t="s">
        <v>19</v>
      </c>
      <c r="N103" s="228" t="s">
        <v>45</v>
      </c>
      <c r="O103" s="81"/>
      <c r="P103" s="210">
        <f>O103*H103</f>
        <v>0</v>
      </c>
      <c r="Q103" s="210">
        <v>0.019</v>
      </c>
      <c r="R103" s="210">
        <f>Q103*H103</f>
        <v>0.037999999999999999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206</v>
      </c>
      <c r="AT103" s="212" t="s">
        <v>232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172</v>
      </c>
      <c r="BM103" s="212" t="s">
        <v>560</v>
      </c>
    </row>
    <row r="104" s="2" customFormat="1" ht="24.15" customHeight="1">
      <c r="A104" s="35"/>
      <c r="B104" s="36"/>
      <c r="C104" s="201" t="s">
        <v>8</v>
      </c>
      <c r="D104" s="201" t="s">
        <v>167</v>
      </c>
      <c r="E104" s="202" t="s">
        <v>561</v>
      </c>
      <c r="F104" s="203" t="s">
        <v>562</v>
      </c>
      <c r="G104" s="204" t="s">
        <v>439</v>
      </c>
      <c r="H104" s="205">
        <v>2</v>
      </c>
      <c r="I104" s="206"/>
      <c r="J104" s="207">
        <f>ROUND(I104*H104,2)</f>
        <v>0</v>
      </c>
      <c r="K104" s="203" t="s">
        <v>19</v>
      </c>
      <c r="L104" s="41"/>
      <c r="M104" s="208" t="s">
        <v>19</v>
      </c>
      <c r="N104" s="209" t="s">
        <v>45</v>
      </c>
      <c r="O104" s="81"/>
      <c r="P104" s="210">
        <f>O104*H104</f>
        <v>0</v>
      </c>
      <c r="Q104" s="210">
        <v>0.00072000000000000005</v>
      </c>
      <c r="R104" s="210">
        <f>Q104*H104</f>
        <v>0.0014400000000000001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172</v>
      </c>
      <c r="AT104" s="212" t="s">
        <v>167</v>
      </c>
      <c r="AU104" s="212" t="s">
        <v>84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172</v>
      </c>
      <c r="BM104" s="212" t="s">
        <v>563</v>
      </c>
    </row>
    <row r="105" s="2" customFormat="1" ht="16.5" customHeight="1">
      <c r="A105" s="35"/>
      <c r="B105" s="36"/>
      <c r="C105" s="219" t="s">
        <v>231</v>
      </c>
      <c r="D105" s="219" t="s">
        <v>232</v>
      </c>
      <c r="E105" s="220" t="s">
        <v>564</v>
      </c>
      <c r="F105" s="221" t="s">
        <v>565</v>
      </c>
      <c r="G105" s="222" t="s">
        <v>439</v>
      </c>
      <c r="H105" s="223">
        <v>2</v>
      </c>
      <c r="I105" s="224"/>
      <c r="J105" s="225">
        <f>ROUND(I105*H105,2)</f>
        <v>0</v>
      </c>
      <c r="K105" s="221" t="s">
        <v>19</v>
      </c>
      <c r="L105" s="226"/>
      <c r="M105" s="227" t="s">
        <v>19</v>
      </c>
      <c r="N105" s="228" t="s">
        <v>45</v>
      </c>
      <c r="O105" s="81"/>
      <c r="P105" s="210">
        <f>O105*H105</f>
        <v>0</v>
      </c>
      <c r="Q105" s="210">
        <v>0.021000000000000001</v>
      </c>
      <c r="R105" s="210">
        <f>Q105*H105</f>
        <v>0.042000000000000003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206</v>
      </c>
      <c r="AT105" s="212" t="s">
        <v>232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172</v>
      </c>
      <c r="BM105" s="212" t="s">
        <v>566</v>
      </c>
    </row>
    <row r="106" s="2" customFormat="1" ht="24.15" customHeight="1">
      <c r="A106" s="35"/>
      <c r="B106" s="36"/>
      <c r="C106" s="201" t="s">
        <v>236</v>
      </c>
      <c r="D106" s="201" t="s">
        <v>167</v>
      </c>
      <c r="E106" s="202" t="s">
        <v>567</v>
      </c>
      <c r="F106" s="203" t="s">
        <v>568</v>
      </c>
      <c r="G106" s="204" t="s">
        <v>439</v>
      </c>
      <c r="H106" s="205">
        <v>2</v>
      </c>
      <c r="I106" s="206"/>
      <c r="J106" s="207">
        <f>ROUND(I106*H106,2)</f>
        <v>0</v>
      </c>
      <c r="K106" s="203" t="s">
        <v>19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0.00072000000000000005</v>
      </c>
      <c r="R106" s="210">
        <f>Q106*H106</f>
        <v>0.0014400000000000001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172</v>
      </c>
      <c r="AT106" s="212" t="s">
        <v>167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172</v>
      </c>
      <c r="BM106" s="212" t="s">
        <v>569</v>
      </c>
    </row>
    <row r="107" s="2" customFormat="1" ht="16.5" customHeight="1">
      <c r="A107" s="35"/>
      <c r="B107" s="36"/>
      <c r="C107" s="219" t="s">
        <v>238</v>
      </c>
      <c r="D107" s="219" t="s">
        <v>232</v>
      </c>
      <c r="E107" s="220" t="s">
        <v>570</v>
      </c>
      <c r="F107" s="221" t="s">
        <v>571</v>
      </c>
      <c r="G107" s="222" t="s">
        <v>439</v>
      </c>
      <c r="H107" s="223">
        <v>2</v>
      </c>
      <c r="I107" s="224"/>
      <c r="J107" s="225">
        <f>ROUND(I107*H107,2)</f>
        <v>0</v>
      </c>
      <c r="K107" s="221" t="s">
        <v>19</v>
      </c>
      <c r="L107" s="226"/>
      <c r="M107" s="227" t="s">
        <v>19</v>
      </c>
      <c r="N107" s="228" t="s">
        <v>45</v>
      </c>
      <c r="O107" s="81"/>
      <c r="P107" s="210">
        <f>O107*H107</f>
        <v>0</v>
      </c>
      <c r="Q107" s="210">
        <v>0.023</v>
      </c>
      <c r="R107" s="210">
        <f>Q107*H107</f>
        <v>0.045999999999999999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206</v>
      </c>
      <c r="AT107" s="212" t="s">
        <v>232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172</v>
      </c>
      <c r="BM107" s="212" t="s">
        <v>572</v>
      </c>
    </row>
    <row r="108" s="2" customFormat="1" ht="24.15" customHeight="1">
      <c r="A108" s="35"/>
      <c r="B108" s="36"/>
      <c r="C108" s="201" t="s">
        <v>292</v>
      </c>
      <c r="D108" s="201" t="s">
        <v>167</v>
      </c>
      <c r="E108" s="202" t="s">
        <v>573</v>
      </c>
      <c r="F108" s="203" t="s">
        <v>574</v>
      </c>
      <c r="G108" s="204" t="s">
        <v>439</v>
      </c>
      <c r="H108" s="205">
        <v>2</v>
      </c>
      <c r="I108" s="206"/>
      <c r="J108" s="207">
        <f>ROUND(I108*H108,2)</f>
        <v>0</v>
      </c>
      <c r="K108" s="203" t="s">
        <v>19</v>
      </c>
      <c r="L108" s="41"/>
      <c r="M108" s="208" t="s">
        <v>19</v>
      </c>
      <c r="N108" s="209" t="s">
        <v>45</v>
      </c>
      <c r="O108" s="81"/>
      <c r="P108" s="210">
        <f>O108*H108</f>
        <v>0</v>
      </c>
      <c r="Q108" s="210">
        <v>0.00072000000000000005</v>
      </c>
      <c r="R108" s="210">
        <f>Q108*H108</f>
        <v>0.0014400000000000001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172</v>
      </c>
      <c r="AT108" s="212" t="s">
        <v>167</v>
      </c>
      <c r="AU108" s="212" t="s">
        <v>84</v>
      </c>
      <c r="AY108" s="14" t="s">
        <v>164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82</v>
      </c>
      <c r="BK108" s="213">
        <f>ROUND(I108*H108,2)</f>
        <v>0</v>
      </c>
      <c r="BL108" s="14" t="s">
        <v>172</v>
      </c>
      <c r="BM108" s="212" t="s">
        <v>575</v>
      </c>
    </row>
    <row r="109" s="2" customFormat="1" ht="16.5" customHeight="1">
      <c r="A109" s="35"/>
      <c r="B109" s="36"/>
      <c r="C109" s="219" t="s">
        <v>297</v>
      </c>
      <c r="D109" s="219" t="s">
        <v>232</v>
      </c>
      <c r="E109" s="220" t="s">
        <v>576</v>
      </c>
      <c r="F109" s="221" t="s">
        <v>577</v>
      </c>
      <c r="G109" s="222" t="s">
        <v>439</v>
      </c>
      <c r="H109" s="223">
        <v>2</v>
      </c>
      <c r="I109" s="224"/>
      <c r="J109" s="225">
        <f>ROUND(I109*H109,2)</f>
        <v>0</v>
      </c>
      <c r="K109" s="221" t="s">
        <v>19</v>
      </c>
      <c r="L109" s="226"/>
      <c r="M109" s="227" t="s">
        <v>19</v>
      </c>
      <c r="N109" s="228" t="s">
        <v>45</v>
      </c>
      <c r="O109" s="81"/>
      <c r="P109" s="210">
        <f>O109*H109</f>
        <v>0</v>
      </c>
      <c r="Q109" s="210">
        <v>0.025999999999999999</v>
      </c>
      <c r="R109" s="210">
        <f>Q109*H109</f>
        <v>0.051999999999999998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206</v>
      </c>
      <c r="AT109" s="212" t="s">
        <v>232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172</v>
      </c>
      <c r="BM109" s="212" t="s">
        <v>578</v>
      </c>
    </row>
    <row r="110" s="2" customFormat="1" ht="24.15" customHeight="1">
      <c r="A110" s="35"/>
      <c r="B110" s="36"/>
      <c r="C110" s="201" t="s">
        <v>303</v>
      </c>
      <c r="D110" s="201" t="s">
        <v>167</v>
      </c>
      <c r="E110" s="202" t="s">
        <v>579</v>
      </c>
      <c r="F110" s="203" t="s">
        <v>580</v>
      </c>
      <c r="G110" s="204" t="s">
        <v>439</v>
      </c>
      <c r="H110" s="205">
        <v>2</v>
      </c>
      <c r="I110" s="206"/>
      <c r="J110" s="207">
        <f>ROUND(I110*H110,2)</f>
        <v>0</v>
      </c>
      <c r="K110" s="203" t="s">
        <v>19</v>
      </c>
      <c r="L110" s="41"/>
      <c r="M110" s="208" t="s">
        <v>19</v>
      </c>
      <c r="N110" s="209" t="s">
        <v>45</v>
      </c>
      <c r="O110" s="81"/>
      <c r="P110" s="210">
        <f>O110*H110</f>
        <v>0</v>
      </c>
      <c r="Q110" s="210">
        <v>0.00072000000000000005</v>
      </c>
      <c r="R110" s="210">
        <f>Q110*H110</f>
        <v>0.0014400000000000001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172</v>
      </c>
      <c r="AT110" s="212" t="s">
        <v>167</v>
      </c>
      <c r="AU110" s="212" t="s">
        <v>84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172</v>
      </c>
      <c r="BM110" s="212" t="s">
        <v>581</v>
      </c>
    </row>
    <row r="111" s="2" customFormat="1" ht="16.5" customHeight="1">
      <c r="A111" s="35"/>
      <c r="B111" s="36"/>
      <c r="C111" s="219" t="s">
        <v>305</v>
      </c>
      <c r="D111" s="219" t="s">
        <v>232</v>
      </c>
      <c r="E111" s="220" t="s">
        <v>582</v>
      </c>
      <c r="F111" s="221" t="s">
        <v>583</v>
      </c>
      <c r="G111" s="222" t="s">
        <v>439</v>
      </c>
      <c r="H111" s="223">
        <v>2</v>
      </c>
      <c r="I111" s="224"/>
      <c r="J111" s="225">
        <f>ROUND(I111*H111,2)</f>
        <v>0</v>
      </c>
      <c r="K111" s="221" t="s">
        <v>19</v>
      </c>
      <c r="L111" s="226"/>
      <c r="M111" s="227" t="s">
        <v>19</v>
      </c>
      <c r="N111" s="228" t="s">
        <v>45</v>
      </c>
      <c r="O111" s="81"/>
      <c r="P111" s="210">
        <f>O111*H111</f>
        <v>0</v>
      </c>
      <c r="Q111" s="210">
        <v>0.034000000000000002</v>
      </c>
      <c r="R111" s="210">
        <f>Q111*H111</f>
        <v>0.068000000000000005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206</v>
      </c>
      <c r="AT111" s="212" t="s">
        <v>232</v>
      </c>
      <c r="AU111" s="212" t="s">
        <v>84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172</v>
      </c>
      <c r="BM111" s="212" t="s">
        <v>584</v>
      </c>
    </row>
    <row r="112" s="2" customFormat="1" ht="24.15" customHeight="1">
      <c r="A112" s="35"/>
      <c r="B112" s="36"/>
      <c r="C112" s="201" t="s">
        <v>307</v>
      </c>
      <c r="D112" s="201" t="s">
        <v>167</v>
      </c>
      <c r="E112" s="202" t="s">
        <v>585</v>
      </c>
      <c r="F112" s="203" t="s">
        <v>586</v>
      </c>
      <c r="G112" s="204" t="s">
        <v>439</v>
      </c>
      <c r="H112" s="205">
        <v>2</v>
      </c>
      <c r="I112" s="206"/>
      <c r="J112" s="207">
        <f>ROUND(I112*H112,2)</f>
        <v>0</v>
      </c>
      <c r="K112" s="203" t="s">
        <v>19</v>
      </c>
      <c r="L112" s="41"/>
      <c r="M112" s="208" t="s">
        <v>19</v>
      </c>
      <c r="N112" s="209" t="s">
        <v>45</v>
      </c>
      <c r="O112" s="81"/>
      <c r="P112" s="210">
        <f>O112*H112</f>
        <v>0</v>
      </c>
      <c r="Q112" s="210">
        <v>0.00072000000000000005</v>
      </c>
      <c r="R112" s="210">
        <f>Q112*H112</f>
        <v>0.0014400000000000001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172</v>
      </c>
      <c r="AT112" s="212" t="s">
        <v>167</v>
      </c>
      <c r="AU112" s="212" t="s">
        <v>84</v>
      </c>
      <c r="AY112" s="14" t="s">
        <v>164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82</v>
      </c>
      <c r="BK112" s="213">
        <f>ROUND(I112*H112,2)</f>
        <v>0</v>
      </c>
      <c r="BL112" s="14" t="s">
        <v>172</v>
      </c>
      <c r="BM112" s="212" t="s">
        <v>587</v>
      </c>
    </row>
    <row r="113" s="2" customFormat="1" ht="16.5" customHeight="1">
      <c r="A113" s="35"/>
      <c r="B113" s="36"/>
      <c r="C113" s="219" t="s">
        <v>7</v>
      </c>
      <c r="D113" s="219" t="s">
        <v>232</v>
      </c>
      <c r="E113" s="220" t="s">
        <v>588</v>
      </c>
      <c r="F113" s="221" t="s">
        <v>577</v>
      </c>
      <c r="G113" s="222" t="s">
        <v>439</v>
      </c>
      <c r="H113" s="223">
        <v>2</v>
      </c>
      <c r="I113" s="224"/>
      <c r="J113" s="225">
        <f>ROUND(I113*H113,2)</f>
        <v>0</v>
      </c>
      <c r="K113" s="221" t="s">
        <v>19</v>
      </c>
      <c r="L113" s="226"/>
      <c r="M113" s="227" t="s">
        <v>19</v>
      </c>
      <c r="N113" s="228" t="s">
        <v>45</v>
      </c>
      <c r="O113" s="81"/>
      <c r="P113" s="210">
        <f>O113*H113</f>
        <v>0</v>
      </c>
      <c r="Q113" s="210">
        <v>0.036999999999999998</v>
      </c>
      <c r="R113" s="210">
        <f>Q113*H113</f>
        <v>0.073999999999999996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206</v>
      </c>
      <c r="AT113" s="212" t="s">
        <v>232</v>
      </c>
      <c r="AU113" s="212" t="s">
        <v>84</v>
      </c>
      <c r="AY113" s="14" t="s">
        <v>164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82</v>
      </c>
      <c r="BK113" s="213">
        <f>ROUND(I113*H113,2)</f>
        <v>0</v>
      </c>
      <c r="BL113" s="14" t="s">
        <v>172</v>
      </c>
      <c r="BM113" s="212" t="s">
        <v>589</v>
      </c>
    </row>
    <row r="114" s="2" customFormat="1" ht="24.15" customHeight="1">
      <c r="A114" s="35"/>
      <c r="B114" s="36"/>
      <c r="C114" s="201" t="s">
        <v>312</v>
      </c>
      <c r="D114" s="201" t="s">
        <v>167</v>
      </c>
      <c r="E114" s="202" t="s">
        <v>590</v>
      </c>
      <c r="F114" s="203" t="s">
        <v>591</v>
      </c>
      <c r="G114" s="204" t="s">
        <v>439</v>
      </c>
      <c r="H114" s="205">
        <v>2</v>
      </c>
      <c r="I114" s="206"/>
      <c r="J114" s="207">
        <f>ROUND(I114*H114,2)</f>
        <v>0</v>
      </c>
      <c r="K114" s="203" t="s">
        <v>19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0.00072000000000000005</v>
      </c>
      <c r="R114" s="210">
        <f>Q114*H114</f>
        <v>0.0014400000000000001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172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172</v>
      </c>
      <c r="BM114" s="212" t="s">
        <v>592</v>
      </c>
    </row>
    <row r="115" s="2" customFormat="1" ht="16.5" customHeight="1">
      <c r="A115" s="35"/>
      <c r="B115" s="36"/>
      <c r="C115" s="219" t="s">
        <v>395</v>
      </c>
      <c r="D115" s="219" t="s">
        <v>232</v>
      </c>
      <c r="E115" s="220" t="s">
        <v>593</v>
      </c>
      <c r="F115" s="221" t="s">
        <v>594</v>
      </c>
      <c r="G115" s="222" t="s">
        <v>439</v>
      </c>
      <c r="H115" s="223">
        <v>2</v>
      </c>
      <c r="I115" s="224"/>
      <c r="J115" s="225">
        <f>ROUND(I115*H115,2)</f>
        <v>0</v>
      </c>
      <c r="K115" s="221" t="s">
        <v>19</v>
      </c>
      <c r="L115" s="226"/>
      <c r="M115" s="227" t="s">
        <v>19</v>
      </c>
      <c r="N115" s="228" t="s">
        <v>45</v>
      </c>
      <c r="O115" s="81"/>
      <c r="P115" s="210">
        <f>O115*H115</f>
        <v>0</v>
      </c>
      <c r="Q115" s="210">
        <v>0.045999999999999999</v>
      </c>
      <c r="R115" s="210">
        <f>Q115*H115</f>
        <v>0.091999999999999998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206</v>
      </c>
      <c r="AT115" s="212" t="s">
        <v>232</v>
      </c>
      <c r="AU115" s="212" t="s">
        <v>84</v>
      </c>
      <c r="AY115" s="14" t="s">
        <v>164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82</v>
      </c>
      <c r="BK115" s="213">
        <f>ROUND(I115*H115,2)</f>
        <v>0</v>
      </c>
      <c r="BL115" s="14" t="s">
        <v>172</v>
      </c>
      <c r="BM115" s="212" t="s">
        <v>595</v>
      </c>
    </row>
    <row r="116" s="2" customFormat="1" ht="24.15" customHeight="1">
      <c r="A116" s="35"/>
      <c r="B116" s="36"/>
      <c r="C116" s="201" t="s">
        <v>400</v>
      </c>
      <c r="D116" s="201" t="s">
        <v>167</v>
      </c>
      <c r="E116" s="202" t="s">
        <v>596</v>
      </c>
      <c r="F116" s="203" t="s">
        <v>597</v>
      </c>
      <c r="G116" s="204" t="s">
        <v>439</v>
      </c>
      <c r="H116" s="205">
        <v>484.5</v>
      </c>
      <c r="I116" s="206"/>
      <c r="J116" s="207">
        <f>ROUND(I116*H116,2)</f>
        <v>0</v>
      </c>
      <c r="K116" s="203" t="s">
        <v>19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0.0030699999999999998</v>
      </c>
      <c r="R116" s="210">
        <f>Q116*H116</f>
        <v>1.4874149999999999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172</v>
      </c>
      <c r="AT116" s="212" t="s">
        <v>167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172</v>
      </c>
      <c r="BM116" s="212" t="s">
        <v>598</v>
      </c>
    </row>
    <row r="117" s="2" customFormat="1" ht="21.75" customHeight="1">
      <c r="A117" s="35"/>
      <c r="B117" s="36"/>
      <c r="C117" s="219" t="s">
        <v>405</v>
      </c>
      <c r="D117" s="219" t="s">
        <v>232</v>
      </c>
      <c r="E117" s="220" t="s">
        <v>599</v>
      </c>
      <c r="F117" s="221" t="s">
        <v>600</v>
      </c>
      <c r="G117" s="222" t="s">
        <v>439</v>
      </c>
      <c r="H117" s="223">
        <v>484.5</v>
      </c>
      <c r="I117" s="224"/>
      <c r="J117" s="225">
        <f>ROUND(I117*H117,2)</f>
        <v>0</v>
      </c>
      <c r="K117" s="221" t="s">
        <v>19</v>
      </c>
      <c r="L117" s="226"/>
      <c r="M117" s="227" t="s">
        <v>19</v>
      </c>
      <c r="N117" s="228" t="s">
        <v>45</v>
      </c>
      <c r="O117" s="81"/>
      <c r="P117" s="210">
        <f>O117*H117</f>
        <v>0</v>
      </c>
      <c r="Q117" s="210">
        <v>0.01</v>
      </c>
      <c r="R117" s="210">
        <f>Q117*H117</f>
        <v>4.8449999999999998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206</v>
      </c>
      <c r="AT117" s="212" t="s">
        <v>232</v>
      </c>
      <c r="AU117" s="212" t="s">
        <v>84</v>
      </c>
      <c r="AY117" s="14" t="s">
        <v>164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82</v>
      </c>
      <c r="BK117" s="213">
        <f>ROUND(I117*H117,2)</f>
        <v>0</v>
      </c>
      <c r="BL117" s="14" t="s">
        <v>172</v>
      </c>
      <c r="BM117" s="212" t="s">
        <v>601</v>
      </c>
    </row>
    <row r="118" s="2" customFormat="1" ht="16.5" customHeight="1">
      <c r="A118" s="35"/>
      <c r="B118" s="36"/>
      <c r="C118" s="201" t="s">
        <v>410</v>
      </c>
      <c r="D118" s="201" t="s">
        <v>167</v>
      </c>
      <c r="E118" s="202" t="s">
        <v>602</v>
      </c>
      <c r="F118" s="203" t="s">
        <v>603</v>
      </c>
      <c r="G118" s="204" t="s">
        <v>170</v>
      </c>
      <c r="H118" s="205">
        <v>36.899999999999999</v>
      </c>
      <c r="I118" s="206"/>
      <c r="J118" s="207">
        <f>ROUND(I118*H118,2)</f>
        <v>0</v>
      </c>
      <c r="K118" s="203" t="s">
        <v>19</v>
      </c>
      <c r="L118" s="41"/>
      <c r="M118" s="208" t="s">
        <v>19</v>
      </c>
      <c r="N118" s="209" t="s">
        <v>45</v>
      </c>
      <c r="O118" s="81"/>
      <c r="P118" s="210">
        <f>O118*H118</f>
        <v>0</v>
      </c>
      <c r="Q118" s="210">
        <v>0.01409</v>
      </c>
      <c r="R118" s="210">
        <f>Q118*H118</f>
        <v>0.51992099999999997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172</v>
      </c>
      <c r="AT118" s="212" t="s">
        <v>167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172</v>
      </c>
      <c r="BM118" s="212" t="s">
        <v>604</v>
      </c>
    </row>
    <row r="119" s="2" customFormat="1" ht="16.5" customHeight="1">
      <c r="A119" s="35"/>
      <c r="B119" s="36"/>
      <c r="C119" s="201" t="s">
        <v>415</v>
      </c>
      <c r="D119" s="201" t="s">
        <v>167</v>
      </c>
      <c r="E119" s="202" t="s">
        <v>605</v>
      </c>
      <c r="F119" s="203" t="s">
        <v>606</v>
      </c>
      <c r="G119" s="204" t="s">
        <v>170</v>
      </c>
      <c r="H119" s="205">
        <v>36.899999999999999</v>
      </c>
      <c r="I119" s="206"/>
      <c r="J119" s="207">
        <f>ROUND(I119*H119,2)</f>
        <v>0</v>
      </c>
      <c r="K119" s="203" t="s">
        <v>607</v>
      </c>
      <c r="L119" s="41"/>
      <c r="M119" s="208" t="s">
        <v>19</v>
      </c>
      <c r="N119" s="209" t="s">
        <v>45</v>
      </c>
      <c r="O119" s="81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172</v>
      </c>
      <c r="AT119" s="212" t="s">
        <v>167</v>
      </c>
      <c r="AU119" s="212" t="s">
        <v>84</v>
      </c>
      <c r="AY119" s="14" t="s">
        <v>164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82</v>
      </c>
      <c r="BK119" s="213">
        <f>ROUND(I119*H119,2)</f>
        <v>0</v>
      </c>
      <c r="BL119" s="14" t="s">
        <v>172</v>
      </c>
      <c r="BM119" s="212" t="s">
        <v>608</v>
      </c>
    </row>
    <row r="120" s="2" customFormat="1">
      <c r="A120" s="35"/>
      <c r="B120" s="36"/>
      <c r="C120" s="37"/>
      <c r="D120" s="214" t="s">
        <v>174</v>
      </c>
      <c r="E120" s="37"/>
      <c r="F120" s="215" t="s">
        <v>609</v>
      </c>
      <c r="G120" s="37"/>
      <c r="H120" s="37"/>
      <c r="I120" s="216"/>
      <c r="J120" s="37"/>
      <c r="K120" s="37"/>
      <c r="L120" s="41"/>
      <c r="M120" s="217"/>
      <c r="N120" s="218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174</v>
      </c>
      <c r="AU120" s="14" t="s">
        <v>84</v>
      </c>
    </row>
    <row r="121" s="2" customFormat="1" ht="21.75" customHeight="1">
      <c r="A121" s="35"/>
      <c r="B121" s="36"/>
      <c r="C121" s="201" t="s">
        <v>420</v>
      </c>
      <c r="D121" s="201" t="s">
        <v>167</v>
      </c>
      <c r="E121" s="202" t="s">
        <v>610</v>
      </c>
      <c r="F121" s="203" t="s">
        <v>611</v>
      </c>
      <c r="G121" s="204" t="s">
        <v>203</v>
      </c>
      <c r="H121" s="205">
        <v>0.39500000000000002</v>
      </c>
      <c r="I121" s="206"/>
      <c r="J121" s="207">
        <f>ROUND(I121*H121,2)</f>
        <v>0</v>
      </c>
      <c r="K121" s="203" t="s">
        <v>171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1.04575178</v>
      </c>
      <c r="R121" s="210">
        <f>Q121*H121</f>
        <v>0.4130719531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172</v>
      </c>
      <c r="AT121" s="212" t="s">
        <v>167</v>
      </c>
      <c r="AU121" s="212" t="s">
        <v>84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172</v>
      </c>
      <c r="BM121" s="212" t="s">
        <v>612</v>
      </c>
    </row>
    <row r="122" s="2" customFormat="1">
      <c r="A122" s="35"/>
      <c r="B122" s="36"/>
      <c r="C122" s="37"/>
      <c r="D122" s="214" t="s">
        <v>174</v>
      </c>
      <c r="E122" s="37"/>
      <c r="F122" s="215" t="s">
        <v>613</v>
      </c>
      <c r="G122" s="37"/>
      <c r="H122" s="37"/>
      <c r="I122" s="216"/>
      <c r="J122" s="37"/>
      <c r="K122" s="37"/>
      <c r="L122" s="41"/>
      <c r="M122" s="217"/>
      <c r="N122" s="218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174</v>
      </c>
      <c r="AU122" s="14" t="s">
        <v>84</v>
      </c>
    </row>
    <row r="123" s="12" customFormat="1" ht="22.8" customHeight="1">
      <c r="A123" s="12"/>
      <c r="B123" s="185"/>
      <c r="C123" s="186"/>
      <c r="D123" s="187" t="s">
        <v>73</v>
      </c>
      <c r="E123" s="199" t="s">
        <v>614</v>
      </c>
      <c r="F123" s="199" t="s">
        <v>615</v>
      </c>
      <c r="G123" s="186"/>
      <c r="H123" s="186"/>
      <c r="I123" s="189"/>
      <c r="J123" s="200">
        <f>BK123</f>
        <v>0</v>
      </c>
      <c r="K123" s="186"/>
      <c r="L123" s="191"/>
      <c r="M123" s="192"/>
      <c r="N123" s="193"/>
      <c r="O123" s="193"/>
      <c r="P123" s="194">
        <f>SUM(P124:P141)</f>
        <v>0</v>
      </c>
      <c r="Q123" s="193"/>
      <c r="R123" s="194">
        <f>SUM(R124:R141)</f>
        <v>0</v>
      </c>
      <c r="S123" s="193"/>
      <c r="T123" s="195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6" t="s">
        <v>82</v>
      </c>
      <c r="AT123" s="197" t="s">
        <v>73</v>
      </c>
      <c r="AU123" s="197" t="s">
        <v>82</v>
      </c>
      <c r="AY123" s="196" t="s">
        <v>164</v>
      </c>
      <c r="BK123" s="198">
        <f>SUM(BK124:BK141)</f>
        <v>0</v>
      </c>
    </row>
    <row r="124" s="2" customFormat="1" ht="24.15" customHeight="1">
      <c r="A124" s="35"/>
      <c r="B124" s="36"/>
      <c r="C124" s="201" t="s">
        <v>425</v>
      </c>
      <c r="D124" s="201" t="s">
        <v>167</v>
      </c>
      <c r="E124" s="202" t="s">
        <v>616</v>
      </c>
      <c r="F124" s="203" t="s">
        <v>617</v>
      </c>
      <c r="G124" s="204" t="s">
        <v>170</v>
      </c>
      <c r="H124" s="205">
        <v>582.15800000000002</v>
      </c>
      <c r="I124" s="206"/>
      <c r="J124" s="207">
        <f>ROUND(I124*H124,2)</f>
        <v>0</v>
      </c>
      <c r="K124" s="203" t="s">
        <v>171</v>
      </c>
      <c r="L124" s="41"/>
      <c r="M124" s="208" t="s">
        <v>19</v>
      </c>
      <c r="N124" s="209" t="s">
        <v>45</v>
      </c>
      <c r="O124" s="81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172</v>
      </c>
      <c r="AT124" s="212" t="s">
        <v>167</v>
      </c>
      <c r="AU124" s="212" t="s">
        <v>84</v>
      </c>
      <c r="AY124" s="14" t="s">
        <v>164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82</v>
      </c>
      <c r="BK124" s="213">
        <f>ROUND(I124*H124,2)</f>
        <v>0</v>
      </c>
      <c r="BL124" s="14" t="s">
        <v>172</v>
      </c>
      <c r="BM124" s="212" t="s">
        <v>618</v>
      </c>
    </row>
    <row r="125" s="2" customFormat="1">
      <c r="A125" s="35"/>
      <c r="B125" s="36"/>
      <c r="C125" s="37"/>
      <c r="D125" s="214" t="s">
        <v>174</v>
      </c>
      <c r="E125" s="37"/>
      <c r="F125" s="215" t="s">
        <v>619</v>
      </c>
      <c r="G125" s="37"/>
      <c r="H125" s="37"/>
      <c r="I125" s="216"/>
      <c r="J125" s="37"/>
      <c r="K125" s="37"/>
      <c r="L125" s="41"/>
      <c r="M125" s="217"/>
      <c r="N125" s="218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174</v>
      </c>
      <c r="AU125" s="14" t="s">
        <v>84</v>
      </c>
    </row>
    <row r="126" s="2" customFormat="1" ht="24.15" customHeight="1">
      <c r="A126" s="35"/>
      <c r="B126" s="36"/>
      <c r="C126" s="201" t="s">
        <v>430</v>
      </c>
      <c r="D126" s="201" t="s">
        <v>167</v>
      </c>
      <c r="E126" s="202" t="s">
        <v>620</v>
      </c>
      <c r="F126" s="203" t="s">
        <v>621</v>
      </c>
      <c r="G126" s="204" t="s">
        <v>170</v>
      </c>
      <c r="H126" s="205">
        <v>87323.699999999997</v>
      </c>
      <c r="I126" s="206"/>
      <c r="J126" s="207">
        <f>ROUND(I126*H126,2)</f>
        <v>0</v>
      </c>
      <c r="K126" s="203" t="s">
        <v>171</v>
      </c>
      <c r="L126" s="41"/>
      <c r="M126" s="208" t="s">
        <v>19</v>
      </c>
      <c r="N126" s="209" t="s">
        <v>45</v>
      </c>
      <c r="O126" s="81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172</v>
      </c>
      <c r="AT126" s="212" t="s">
        <v>167</v>
      </c>
      <c r="AU126" s="212" t="s">
        <v>84</v>
      </c>
      <c r="AY126" s="14" t="s">
        <v>164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82</v>
      </c>
      <c r="BK126" s="213">
        <f>ROUND(I126*H126,2)</f>
        <v>0</v>
      </c>
      <c r="BL126" s="14" t="s">
        <v>172</v>
      </c>
      <c r="BM126" s="212" t="s">
        <v>622</v>
      </c>
    </row>
    <row r="127" s="2" customFormat="1">
      <c r="A127" s="35"/>
      <c r="B127" s="36"/>
      <c r="C127" s="37"/>
      <c r="D127" s="214" t="s">
        <v>174</v>
      </c>
      <c r="E127" s="37"/>
      <c r="F127" s="215" t="s">
        <v>623</v>
      </c>
      <c r="G127" s="37"/>
      <c r="H127" s="37"/>
      <c r="I127" s="216"/>
      <c r="J127" s="37"/>
      <c r="K127" s="37"/>
      <c r="L127" s="41"/>
      <c r="M127" s="217"/>
      <c r="N127" s="218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174</v>
      </c>
      <c r="AU127" s="14" t="s">
        <v>84</v>
      </c>
    </row>
    <row r="128" s="2" customFormat="1" ht="24.15" customHeight="1">
      <c r="A128" s="35"/>
      <c r="B128" s="36"/>
      <c r="C128" s="201" t="s">
        <v>436</v>
      </c>
      <c r="D128" s="201" t="s">
        <v>167</v>
      </c>
      <c r="E128" s="202" t="s">
        <v>624</v>
      </c>
      <c r="F128" s="203" t="s">
        <v>625</v>
      </c>
      <c r="G128" s="204" t="s">
        <v>170</v>
      </c>
      <c r="H128" s="205">
        <v>582.15800000000002</v>
      </c>
      <c r="I128" s="206"/>
      <c r="J128" s="207">
        <f>ROUND(I128*H128,2)</f>
        <v>0</v>
      </c>
      <c r="K128" s="203" t="s">
        <v>171</v>
      </c>
      <c r="L128" s="41"/>
      <c r="M128" s="208" t="s">
        <v>19</v>
      </c>
      <c r="N128" s="209" t="s">
        <v>45</v>
      </c>
      <c r="O128" s="81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172</v>
      </c>
      <c r="AT128" s="212" t="s">
        <v>167</v>
      </c>
      <c r="AU128" s="212" t="s">
        <v>84</v>
      </c>
      <c r="AY128" s="14" t="s">
        <v>164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82</v>
      </c>
      <c r="BK128" s="213">
        <f>ROUND(I128*H128,2)</f>
        <v>0</v>
      </c>
      <c r="BL128" s="14" t="s">
        <v>172</v>
      </c>
      <c r="BM128" s="212" t="s">
        <v>626</v>
      </c>
    </row>
    <row r="129" s="2" customFormat="1">
      <c r="A129" s="35"/>
      <c r="B129" s="36"/>
      <c r="C129" s="37"/>
      <c r="D129" s="214" t="s">
        <v>174</v>
      </c>
      <c r="E129" s="37"/>
      <c r="F129" s="215" t="s">
        <v>627</v>
      </c>
      <c r="G129" s="37"/>
      <c r="H129" s="37"/>
      <c r="I129" s="216"/>
      <c r="J129" s="37"/>
      <c r="K129" s="37"/>
      <c r="L129" s="41"/>
      <c r="M129" s="217"/>
      <c r="N129" s="218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174</v>
      </c>
      <c r="AU129" s="14" t="s">
        <v>84</v>
      </c>
    </row>
    <row r="130" s="2" customFormat="1" ht="16.5" customHeight="1">
      <c r="A130" s="35"/>
      <c r="B130" s="36"/>
      <c r="C130" s="201" t="s">
        <v>443</v>
      </c>
      <c r="D130" s="201" t="s">
        <v>167</v>
      </c>
      <c r="E130" s="202" t="s">
        <v>628</v>
      </c>
      <c r="F130" s="203" t="s">
        <v>629</v>
      </c>
      <c r="G130" s="204" t="s">
        <v>170</v>
      </c>
      <c r="H130" s="205">
        <v>582.15800000000002</v>
      </c>
      <c r="I130" s="206"/>
      <c r="J130" s="207">
        <f>ROUND(I130*H130,2)</f>
        <v>0</v>
      </c>
      <c r="K130" s="203" t="s">
        <v>171</v>
      </c>
      <c r="L130" s="41"/>
      <c r="M130" s="208" t="s">
        <v>19</v>
      </c>
      <c r="N130" s="209" t="s">
        <v>45</v>
      </c>
      <c r="O130" s="81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172</v>
      </c>
      <c r="AT130" s="212" t="s">
        <v>167</v>
      </c>
      <c r="AU130" s="212" t="s">
        <v>84</v>
      </c>
      <c r="AY130" s="14" t="s">
        <v>164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82</v>
      </c>
      <c r="BK130" s="213">
        <f>ROUND(I130*H130,2)</f>
        <v>0</v>
      </c>
      <c r="BL130" s="14" t="s">
        <v>172</v>
      </c>
      <c r="BM130" s="212" t="s">
        <v>630</v>
      </c>
    </row>
    <row r="131" s="2" customFormat="1">
      <c r="A131" s="35"/>
      <c r="B131" s="36"/>
      <c r="C131" s="37"/>
      <c r="D131" s="214" t="s">
        <v>174</v>
      </c>
      <c r="E131" s="37"/>
      <c r="F131" s="215" t="s">
        <v>631</v>
      </c>
      <c r="G131" s="37"/>
      <c r="H131" s="37"/>
      <c r="I131" s="216"/>
      <c r="J131" s="37"/>
      <c r="K131" s="37"/>
      <c r="L131" s="41"/>
      <c r="M131" s="217"/>
      <c r="N131" s="218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174</v>
      </c>
      <c r="AU131" s="14" t="s">
        <v>84</v>
      </c>
    </row>
    <row r="132" s="2" customFormat="1" ht="21.75" customHeight="1">
      <c r="A132" s="35"/>
      <c r="B132" s="36"/>
      <c r="C132" s="201" t="s">
        <v>449</v>
      </c>
      <c r="D132" s="201" t="s">
        <v>167</v>
      </c>
      <c r="E132" s="202" t="s">
        <v>632</v>
      </c>
      <c r="F132" s="203" t="s">
        <v>633</v>
      </c>
      <c r="G132" s="204" t="s">
        <v>170</v>
      </c>
      <c r="H132" s="205">
        <v>87323.699999999997</v>
      </c>
      <c r="I132" s="206"/>
      <c r="J132" s="207">
        <f>ROUND(I132*H132,2)</f>
        <v>0</v>
      </c>
      <c r="K132" s="203" t="s">
        <v>171</v>
      </c>
      <c r="L132" s="41"/>
      <c r="M132" s="208" t="s">
        <v>19</v>
      </c>
      <c r="N132" s="209" t="s">
        <v>45</v>
      </c>
      <c r="O132" s="81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172</v>
      </c>
      <c r="AT132" s="212" t="s">
        <v>167</v>
      </c>
      <c r="AU132" s="212" t="s">
        <v>84</v>
      </c>
      <c r="AY132" s="14" t="s">
        <v>164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82</v>
      </c>
      <c r="BK132" s="213">
        <f>ROUND(I132*H132,2)</f>
        <v>0</v>
      </c>
      <c r="BL132" s="14" t="s">
        <v>172</v>
      </c>
      <c r="BM132" s="212" t="s">
        <v>634</v>
      </c>
    </row>
    <row r="133" s="2" customFormat="1">
      <c r="A133" s="35"/>
      <c r="B133" s="36"/>
      <c r="C133" s="37"/>
      <c r="D133" s="214" t="s">
        <v>174</v>
      </c>
      <c r="E133" s="37"/>
      <c r="F133" s="215" t="s">
        <v>635</v>
      </c>
      <c r="G133" s="37"/>
      <c r="H133" s="37"/>
      <c r="I133" s="216"/>
      <c r="J133" s="37"/>
      <c r="K133" s="37"/>
      <c r="L133" s="41"/>
      <c r="M133" s="217"/>
      <c r="N133" s="218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174</v>
      </c>
      <c r="AU133" s="14" t="s">
        <v>84</v>
      </c>
    </row>
    <row r="134" s="2" customFormat="1" ht="16.5" customHeight="1">
      <c r="A134" s="35"/>
      <c r="B134" s="36"/>
      <c r="C134" s="201" t="s">
        <v>458</v>
      </c>
      <c r="D134" s="201" t="s">
        <v>167</v>
      </c>
      <c r="E134" s="202" t="s">
        <v>636</v>
      </c>
      <c r="F134" s="203" t="s">
        <v>637</v>
      </c>
      <c r="G134" s="204" t="s">
        <v>170</v>
      </c>
      <c r="H134" s="205">
        <v>582.15800000000002</v>
      </c>
      <c r="I134" s="206"/>
      <c r="J134" s="207">
        <f>ROUND(I134*H134,2)</f>
        <v>0</v>
      </c>
      <c r="K134" s="203" t="s">
        <v>171</v>
      </c>
      <c r="L134" s="41"/>
      <c r="M134" s="208" t="s">
        <v>19</v>
      </c>
      <c r="N134" s="209" t="s">
        <v>45</v>
      </c>
      <c r="O134" s="81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172</v>
      </c>
      <c r="AT134" s="212" t="s">
        <v>167</v>
      </c>
      <c r="AU134" s="212" t="s">
        <v>84</v>
      </c>
      <c r="AY134" s="14" t="s">
        <v>164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82</v>
      </c>
      <c r="BK134" s="213">
        <f>ROUND(I134*H134,2)</f>
        <v>0</v>
      </c>
      <c r="BL134" s="14" t="s">
        <v>172</v>
      </c>
      <c r="BM134" s="212" t="s">
        <v>638</v>
      </c>
    </row>
    <row r="135" s="2" customFormat="1">
      <c r="A135" s="35"/>
      <c r="B135" s="36"/>
      <c r="C135" s="37"/>
      <c r="D135" s="214" t="s">
        <v>174</v>
      </c>
      <c r="E135" s="37"/>
      <c r="F135" s="215" t="s">
        <v>639</v>
      </c>
      <c r="G135" s="37"/>
      <c r="H135" s="37"/>
      <c r="I135" s="216"/>
      <c r="J135" s="37"/>
      <c r="K135" s="37"/>
      <c r="L135" s="41"/>
      <c r="M135" s="217"/>
      <c r="N135" s="218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174</v>
      </c>
      <c r="AU135" s="14" t="s">
        <v>84</v>
      </c>
    </row>
    <row r="136" s="2" customFormat="1" ht="24.15" customHeight="1">
      <c r="A136" s="35"/>
      <c r="B136" s="36"/>
      <c r="C136" s="201" t="s">
        <v>463</v>
      </c>
      <c r="D136" s="201" t="s">
        <v>167</v>
      </c>
      <c r="E136" s="202" t="s">
        <v>640</v>
      </c>
      <c r="F136" s="203" t="s">
        <v>641</v>
      </c>
      <c r="G136" s="204" t="s">
        <v>170</v>
      </c>
      <c r="H136" s="205">
        <v>754.90999999999997</v>
      </c>
      <c r="I136" s="206"/>
      <c r="J136" s="207">
        <f>ROUND(I136*H136,2)</f>
        <v>0</v>
      </c>
      <c r="K136" s="203" t="s">
        <v>171</v>
      </c>
      <c r="L136" s="41"/>
      <c r="M136" s="208" t="s">
        <v>19</v>
      </c>
      <c r="N136" s="209" t="s">
        <v>45</v>
      </c>
      <c r="O136" s="81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172</v>
      </c>
      <c r="AT136" s="212" t="s">
        <v>167</v>
      </c>
      <c r="AU136" s="212" t="s">
        <v>84</v>
      </c>
      <c r="AY136" s="14" t="s">
        <v>164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82</v>
      </c>
      <c r="BK136" s="213">
        <f>ROUND(I136*H136,2)</f>
        <v>0</v>
      </c>
      <c r="BL136" s="14" t="s">
        <v>172</v>
      </c>
      <c r="BM136" s="212" t="s">
        <v>642</v>
      </c>
    </row>
    <row r="137" s="2" customFormat="1">
      <c r="A137" s="35"/>
      <c r="B137" s="36"/>
      <c r="C137" s="37"/>
      <c r="D137" s="214" t="s">
        <v>174</v>
      </c>
      <c r="E137" s="37"/>
      <c r="F137" s="215" t="s">
        <v>643</v>
      </c>
      <c r="G137" s="37"/>
      <c r="H137" s="37"/>
      <c r="I137" s="216"/>
      <c r="J137" s="37"/>
      <c r="K137" s="37"/>
      <c r="L137" s="41"/>
      <c r="M137" s="217"/>
      <c r="N137" s="218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174</v>
      </c>
      <c r="AU137" s="14" t="s">
        <v>84</v>
      </c>
    </row>
    <row r="138" s="2" customFormat="1" ht="16.5" customHeight="1">
      <c r="A138" s="35"/>
      <c r="B138" s="36"/>
      <c r="C138" s="201" t="s">
        <v>467</v>
      </c>
      <c r="D138" s="201" t="s">
        <v>167</v>
      </c>
      <c r="E138" s="202" t="s">
        <v>644</v>
      </c>
      <c r="F138" s="203" t="s">
        <v>645</v>
      </c>
      <c r="G138" s="204" t="s">
        <v>170</v>
      </c>
      <c r="H138" s="205">
        <v>582.15800000000002</v>
      </c>
      <c r="I138" s="206"/>
      <c r="J138" s="207">
        <f>ROUND(I138*H138,2)</f>
        <v>0</v>
      </c>
      <c r="K138" s="203" t="s">
        <v>171</v>
      </c>
      <c r="L138" s="41"/>
      <c r="M138" s="208" t="s">
        <v>19</v>
      </c>
      <c r="N138" s="209" t="s">
        <v>45</v>
      </c>
      <c r="O138" s="81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2" t="s">
        <v>172</v>
      </c>
      <c r="AT138" s="212" t="s">
        <v>167</v>
      </c>
      <c r="AU138" s="212" t="s">
        <v>84</v>
      </c>
      <c r="AY138" s="14" t="s">
        <v>164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4" t="s">
        <v>82</v>
      </c>
      <c r="BK138" s="213">
        <f>ROUND(I138*H138,2)</f>
        <v>0</v>
      </c>
      <c r="BL138" s="14" t="s">
        <v>172</v>
      </c>
      <c r="BM138" s="212" t="s">
        <v>646</v>
      </c>
    </row>
    <row r="139" s="2" customFormat="1">
      <c r="A139" s="35"/>
      <c r="B139" s="36"/>
      <c r="C139" s="37"/>
      <c r="D139" s="214" t="s">
        <v>174</v>
      </c>
      <c r="E139" s="37"/>
      <c r="F139" s="215" t="s">
        <v>647</v>
      </c>
      <c r="G139" s="37"/>
      <c r="H139" s="37"/>
      <c r="I139" s="216"/>
      <c r="J139" s="37"/>
      <c r="K139" s="37"/>
      <c r="L139" s="41"/>
      <c r="M139" s="217"/>
      <c r="N139" s="218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174</v>
      </c>
      <c r="AU139" s="14" t="s">
        <v>84</v>
      </c>
    </row>
    <row r="140" s="2" customFormat="1" ht="24.15" customHeight="1">
      <c r="A140" s="35"/>
      <c r="B140" s="36"/>
      <c r="C140" s="201" t="s">
        <v>472</v>
      </c>
      <c r="D140" s="201" t="s">
        <v>167</v>
      </c>
      <c r="E140" s="202" t="s">
        <v>648</v>
      </c>
      <c r="F140" s="203" t="s">
        <v>649</v>
      </c>
      <c r="G140" s="204" t="s">
        <v>170</v>
      </c>
      <c r="H140" s="205">
        <v>582.15800000000002</v>
      </c>
      <c r="I140" s="206"/>
      <c r="J140" s="207">
        <f>ROUND(I140*H140,2)</f>
        <v>0</v>
      </c>
      <c r="K140" s="203" t="s">
        <v>171</v>
      </c>
      <c r="L140" s="41"/>
      <c r="M140" s="208" t="s">
        <v>19</v>
      </c>
      <c r="N140" s="209" t="s">
        <v>45</v>
      </c>
      <c r="O140" s="81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172</v>
      </c>
      <c r="AT140" s="212" t="s">
        <v>167</v>
      </c>
      <c r="AU140" s="212" t="s">
        <v>84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172</v>
      </c>
      <c r="BM140" s="212" t="s">
        <v>650</v>
      </c>
    </row>
    <row r="141" s="2" customFormat="1">
      <c r="A141" s="35"/>
      <c r="B141" s="36"/>
      <c r="C141" s="37"/>
      <c r="D141" s="214" t="s">
        <v>174</v>
      </c>
      <c r="E141" s="37"/>
      <c r="F141" s="215" t="s">
        <v>651</v>
      </c>
      <c r="G141" s="37"/>
      <c r="H141" s="37"/>
      <c r="I141" s="216"/>
      <c r="J141" s="37"/>
      <c r="K141" s="37"/>
      <c r="L141" s="41"/>
      <c r="M141" s="217"/>
      <c r="N141" s="218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174</v>
      </c>
      <c r="AU141" s="14" t="s">
        <v>84</v>
      </c>
    </row>
    <row r="142" s="12" customFormat="1" ht="22.8" customHeight="1">
      <c r="A142" s="12"/>
      <c r="B142" s="185"/>
      <c r="C142" s="186"/>
      <c r="D142" s="187" t="s">
        <v>73</v>
      </c>
      <c r="E142" s="199" t="s">
        <v>310</v>
      </c>
      <c r="F142" s="199" t="s">
        <v>311</v>
      </c>
      <c r="G142" s="186"/>
      <c r="H142" s="186"/>
      <c r="I142" s="189"/>
      <c r="J142" s="200">
        <f>BK142</f>
        <v>0</v>
      </c>
      <c r="K142" s="186"/>
      <c r="L142" s="191"/>
      <c r="M142" s="192"/>
      <c r="N142" s="193"/>
      <c r="O142" s="193"/>
      <c r="P142" s="194">
        <f>SUM(P143:P144)</f>
        <v>0</v>
      </c>
      <c r="Q142" s="193"/>
      <c r="R142" s="194">
        <f>SUM(R143:R144)</f>
        <v>0</v>
      </c>
      <c r="S142" s="193"/>
      <c r="T142" s="195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6" t="s">
        <v>82</v>
      </c>
      <c r="AT142" s="197" t="s">
        <v>73</v>
      </c>
      <c r="AU142" s="197" t="s">
        <v>82</v>
      </c>
      <c r="AY142" s="196" t="s">
        <v>164</v>
      </c>
      <c r="BK142" s="198">
        <f>SUM(BK143:BK144)</f>
        <v>0</v>
      </c>
    </row>
    <row r="143" s="2" customFormat="1" ht="33" customHeight="1">
      <c r="A143" s="35"/>
      <c r="B143" s="36"/>
      <c r="C143" s="201" t="s">
        <v>475</v>
      </c>
      <c r="D143" s="201" t="s">
        <v>167</v>
      </c>
      <c r="E143" s="202" t="s">
        <v>652</v>
      </c>
      <c r="F143" s="203" t="s">
        <v>653</v>
      </c>
      <c r="G143" s="204" t="s">
        <v>203</v>
      </c>
      <c r="H143" s="205">
        <v>226.078</v>
      </c>
      <c r="I143" s="206"/>
      <c r="J143" s="207">
        <f>ROUND(I143*H143,2)</f>
        <v>0</v>
      </c>
      <c r="K143" s="203" t="s">
        <v>171</v>
      </c>
      <c r="L143" s="41"/>
      <c r="M143" s="208" t="s">
        <v>19</v>
      </c>
      <c r="N143" s="209" t="s">
        <v>45</v>
      </c>
      <c r="O143" s="81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2" t="s">
        <v>172</v>
      </c>
      <c r="AT143" s="212" t="s">
        <v>167</v>
      </c>
      <c r="AU143" s="212" t="s">
        <v>84</v>
      </c>
      <c r="AY143" s="14" t="s">
        <v>164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82</v>
      </c>
      <c r="BK143" s="213">
        <f>ROUND(I143*H143,2)</f>
        <v>0</v>
      </c>
      <c r="BL143" s="14" t="s">
        <v>172</v>
      </c>
      <c r="BM143" s="212" t="s">
        <v>654</v>
      </c>
    </row>
    <row r="144" s="2" customFormat="1">
      <c r="A144" s="35"/>
      <c r="B144" s="36"/>
      <c r="C144" s="37"/>
      <c r="D144" s="214" t="s">
        <v>174</v>
      </c>
      <c r="E144" s="37"/>
      <c r="F144" s="215" t="s">
        <v>655</v>
      </c>
      <c r="G144" s="37"/>
      <c r="H144" s="37"/>
      <c r="I144" s="216"/>
      <c r="J144" s="37"/>
      <c r="K144" s="37"/>
      <c r="L144" s="41"/>
      <c r="M144" s="217"/>
      <c r="N144" s="218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174</v>
      </c>
      <c r="AU144" s="14" t="s">
        <v>84</v>
      </c>
    </row>
    <row r="145" s="12" customFormat="1" ht="25.92" customHeight="1">
      <c r="A145" s="12"/>
      <c r="B145" s="185"/>
      <c r="C145" s="186"/>
      <c r="D145" s="187" t="s">
        <v>73</v>
      </c>
      <c r="E145" s="188" t="s">
        <v>454</v>
      </c>
      <c r="F145" s="188" t="s">
        <v>455</v>
      </c>
      <c r="G145" s="186"/>
      <c r="H145" s="186"/>
      <c r="I145" s="189"/>
      <c r="J145" s="190">
        <f>BK145</f>
        <v>0</v>
      </c>
      <c r="K145" s="186"/>
      <c r="L145" s="191"/>
      <c r="M145" s="192"/>
      <c r="N145" s="193"/>
      <c r="O145" s="193"/>
      <c r="P145" s="194">
        <f>P146+P180</f>
        <v>0</v>
      </c>
      <c r="Q145" s="193"/>
      <c r="R145" s="194">
        <f>R146+R180</f>
        <v>14.246977979970001</v>
      </c>
      <c r="S145" s="193"/>
      <c r="T145" s="195">
        <f>T146+T180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6" t="s">
        <v>84</v>
      </c>
      <c r="AT145" s="197" t="s">
        <v>73</v>
      </c>
      <c r="AU145" s="197" t="s">
        <v>74</v>
      </c>
      <c r="AY145" s="196" t="s">
        <v>164</v>
      </c>
      <c r="BK145" s="198">
        <f>BK146+BK180</f>
        <v>0</v>
      </c>
    </row>
    <row r="146" s="12" customFormat="1" ht="22.8" customHeight="1">
      <c r="A146" s="12"/>
      <c r="B146" s="185"/>
      <c r="C146" s="186"/>
      <c r="D146" s="187" t="s">
        <v>73</v>
      </c>
      <c r="E146" s="199" t="s">
        <v>656</v>
      </c>
      <c r="F146" s="199" t="s">
        <v>657</v>
      </c>
      <c r="G146" s="186"/>
      <c r="H146" s="186"/>
      <c r="I146" s="189"/>
      <c r="J146" s="200">
        <f>BK146</f>
        <v>0</v>
      </c>
      <c r="K146" s="186"/>
      <c r="L146" s="191"/>
      <c r="M146" s="192"/>
      <c r="N146" s="193"/>
      <c r="O146" s="193"/>
      <c r="P146" s="194">
        <f>SUM(P147:P179)</f>
        <v>0</v>
      </c>
      <c r="Q146" s="193"/>
      <c r="R146" s="194">
        <f>SUM(R147:R179)</f>
        <v>11.102897398720002</v>
      </c>
      <c r="S146" s="193"/>
      <c r="T146" s="195">
        <f>SUM(T147:T179)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6" t="s">
        <v>84</v>
      </c>
      <c r="AT146" s="197" t="s">
        <v>73</v>
      </c>
      <c r="AU146" s="197" t="s">
        <v>82</v>
      </c>
      <c r="AY146" s="196" t="s">
        <v>164</v>
      </c>
      <c r="BK146" s="198">
        <f>SUM(BK147:BK179)</f>
        <v>0</v>
      </c>
    </row>
    <row r="147" s="2" customFormat="1" ht="33" customHeight="1">
      <c r="A147" s="35"/>
      <c r="B147" s="36"/>
      <c r="C147" s="201" t="s">
        <v>480</v>
      </c>
      <c r="D147" s="201" t="s">
        <v>167</v>
      </c>
      <c r="E147" s="202" t="s">
        <v>658</v>
      </c>
      <c r="F147" s="203" t="s">
        <v>659</v>
      </c>
      <c r="G147" s="204" t="s">
        <v>170</v>
      </c>
      <c r="H147" s="205">
        <v>61.046999999999997</v>
      </c>
      <c r="I147" s="206"/>
      <c r="J147" s="207">
        <f>ROUND(I147*H147,2)</f>
        <v>0</v>
      </c>
      <c r="K147" s="203" t="s">
        <v>171</v>
      </c>
      <c r="L147" s="41"/>
      <c r="M147" s="208" t="s">
        <v>19</v>
      </c>
      <c r="N147" s="209" t="s">
        <v>45</v>
      </c>
      <c r="O147" s="81"/>
      <c r="P147" s="210">
        <f>O147*H147</f>
        <v>0</v>
      </c>
      <c r="Q147" s="210">
        <v>0.026187200000000001</v>
      </c>
      <c r="R147" s="210">
        <f>Q147*H147</f>
        <v>1.5986499984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292</v>
      </c>
      <c r="AT147" s="212" t="s">
        <v>167</v>
      </c>
      <c r="AU147" s="212" t="s">
        <v>84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292</v>
      </c>
      <c r="BM147" s="212" t="s">
        <v>660</v>
      </c>
    </row>
    <row r="148" s="2" customFormat="1">
      <c r="A148" s="35"/>
      <c r="B148" s="36"/>
      <c r="C148" s="37"/>
      <c r="D148" s="214" t="s">
        <v>174</v>
      </c>
      <c r="E148" s="37"/>
      <c r="F148" s="215" t="s">
        <v>661</v>
      </c>
      <c r="G148" s="37"/>
      <c r="H148" s="37"/>
      <c r="I148" s="216"/>
      <c r="J148" s="37"/>
      <c r="K148" s="37"/>
      <c r="L148" s="41"/>
      <c r="M148" s="217"/>
      <c r="N148" s="218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174</v>
      </c>
      <c r="AU148" s="14" t="s">
        <v>84</v>
      </c>
    </row>
    <row r="149" s="2" customFormat="1" ht="33" customHeight="1">
      <c r="A149" s="35"/>
      <c r="B149" s="36"/>
      <c r="C149" s="201" t="s">
        <v>484</v>
      </c>
      <c r="D149" s="201" t="s">
        <v>167</v>
      </c>
      <c r="E149" s="202" t="s">
        <v>662</v>
      </c>
      <c r="F149" s="203" t="s">
        <v>663</v>
      </c>
      <c r="G149" s="204" t="s">
        <v>170</v>
      </c>
      <c r="H149" s="205">
        <v>18.690000000000001</v>
      </c>
      <c r="I149" s="206"/>
      <c r="J149" s="207">
        <f>ROUND(I149*H149,2)</f>
        <v>0</v>
      </c>
      <c r="K149" s="203" t="s">
        <v>171</v>
      </c>
      <c r="L149" s="41"/>
      <c r="M149" s="208" t="s">
        <v>19</v>
      </c>
      <c r="N149" s="209" t="s">
        <v>45</v>
      </c>
      <c r="O149" s="81"/>
      <c r="P149" s="210">
        <f>O149*H149</f>
        <v>0</v>
      </c>
      <c r="Q149" s="210">
        <v>0.026817199999999999</v>
      </c>
      <c r="R149" s="210">
        <f>Q149*H149</f>
        <v>0.501213468</v>
      </c>
      <c r="S149" s="210">
        <v>0</v>
      </c>
      <c r="T149" s="21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292</v>
      </c>
      <c r="AT149" s="212" t="s">
        <v>167</v>
      </c>
      <c r="AU149" s="212" t="s">
        <v>84</v>
      </c>
      <c r="AY149" s="14" t="s">
        <v>164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82</v>
      </c>
      <c r="BK149" s="213">
        <f>ROUND(I149*H149,2)</f>
        <v>0</v>
      </c>
      <c r="BL149" s="14" t="s">
        <v>292</v>
      </c>
      <c r="BM149" s="212" t="s">
        <v>664</v>
      </c>
    </row>
    <row r="150" s="2" customFormat="1">
      <c r="A150" s="35"/>
      <c r="B150" s="36"/>
      <c r="C150" s="37"/>
      <c r="D150" s="214" t="s">
        <v>174</v>
      </c>
      <c r="E150" s="37"/>
      <c r="F150" s="215" t="s">
        <v>665</v>
      </c>
      <c r="G150" s="37"/>
      <c r="H150" s="37"/>
      <c r="I150" s="216"/>
      <c r="J150" s="37"/>
      <c r="K150" s="37"/>
      <c r="L150" s="41"/>
      <c r="M150" s="217"/>
      <c r="N150" s="218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174</v>
      </c>
      <c r="AU150" s="14" t="s">
        <v>84</v>
      </c>
    </row>
    <row r="151" s="2" customFormat="1" ht="33" customHeight="1">
      <c r="A151" s="35"/>
      <c r="B151" s="36"/>
      <c r="C151" s="201" t="s">
        <v>489</v>
      </c>
      <c r="D151" s="201" t="s">
        <v>167</v>
      </c>
      <c r="E151" s="202" t="s">
        <v>666</v>
      </c>
      <c r="F151" s="203" t="s">
        <v>667</v>
      </c>
      <c r="G151" s="204" t="s">
        <v>170</v>
      </c>
      <c r="H151" s="205">
        <v>65.802000000000007</v>
      </c>
      <c r="I151" s="206"/>
      <c r="J151" s="207">
        <f>ROUND(I151*H151,2)</f>
        <v>0</v>
      </c>
      <c r="K151" s="203" t="s">
        <v>19</v>
      </c>
      <c r="L151" s="41"/>
      <c r="M151" s="208" t="s">
        <v>19</v>
      </c>
      <c r="N151" s="209" t="s">
        <v>45</v>
      </c>
      <c r="O151" s="81"/>
      <c r="P151" s="210">
        <f>O151*H151</f>
        <v>0</v>
      </c>
      <c r="Q151" s="210">
        <v>0.026807600000000001</v>
      </c>
      <c r="R151" s="210">
        <f>Q151*H151</f>
        <v>1.7639936952000002</v>
      </c>
      <c r="S151" s="210">
        <v>0</v>
      </c>
      <c r="T151" s="21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2" t="s">
        <v>292</v>
      </c>
      <c r="AT151" s="212" t="s">
        <v>167</v>
      </c>
      <c r="AU151" s="212" t="s">
        <v>84</v>
      </c>
      <c r="AY151" s="14" t="s">
        <v>164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4" t="s">
        <v>82</v>
      </c>
      <c r="BK151" s="213">
        <f>ROUND(I151*H151,2)</f>
        <v>0</v>
      </c>
      <c r="BL151" s="14" t="s">
        <v>292</v>
      </c>
      <c r="BM151" s="212" t="s">
        <v>668</v>
      </c>
    </row>
    <row r="152" s="2" customFormat="1" ht="33" customHeight="1">
      <c r="A152" s="35"/>
      <c r="B152" s="36"/>
      <c r="C152" s="201" t="s">
        <v>491</v>
      </c>
      <c r="D152" s="201" t="s">
        <v>167</v>
      </c>
      <c r="E152" s="202" t="s">
        <v>669</v>
      </c>
      <c r="F152" s="203" t="s">
        <v>670</v>
      </c>
      <c r="G152" s="204" t="s">
        <v>170</v>
      </c>
      <c r="H152" s="205">
        <v>20.469999999999999</v>
      </c>
      <c r="I152" s="206"/>
      <c r="J152" s="207">
        <f>ROUND(I152*H152,2)</f>
        <v>0</v>
      </c>
      <c r="K152" s="203" t="s">
        <v>19</v>
      </c>
      <c r="L152" s="41"/>
      <c r="M152" s="208" t="s">
        <v>19</v>
      </c>
      <c r="N152" s="209" t="s">
        <v>45</v>
      </c>
      <c r="O152" s="81"/>
      <c r="P152" s="210">
        <f>O152*H152</f>
        <v>0</v>
      </c>
      <c r="Q152" s="210">
        <v>0.053409999999999999</v>
      </c>
      <c r="R152" s="210">
        <f>Q152*H152</f>
        <v>1.0933027</v>
      </c>
      <c r="S152" s="210">
        <v>0</v>
      </c>
      <c r="T152" s="21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2" t="s">
        <v>292</v>
      </c>
      <c r="AT152" s="212" t="s">
        <v>167</v>
      </c>
      <c r="AU152" s="212" t="s">
        <v>84</v>
      </c>
      <c r="AY152" s="14" t="s">
        <v>164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4" t="s">
        <v>82</v>
      </c>
      <c r="BK152" s="213">
        <f>ROUND(I152*H152,2)</f>
        <v>0</v>
      </c>
      <c r="BL152" s="14" t="s">
        <v>292</v>
      </c>
      <c r="BM152" s="212" t="s">
        <v>671</v>
      </c>
    </row>
    <row r="153" s="2" customFormat="1" ht="33" customHeight="1">
      <c r="A153" s="35"/>
      <c r="B153" s="36"/>
      <c r="C153" s="201" t="s">
        <v>496</v>
      </c>
      <c r="D153" s="201" t="s">
        <v>167</v>
      </c>
      <c r="E153" s="202" t="s">
        <v>672</v>
      </c>
      <c r="F153" s="203" t="s">
        <v>673</v>
      </c>
      <c r="G153" s="204" t="s">
        <v>170</v>
      </c>
      <c r="H153" s="205">
        <v>98.722999999999999</v>
      </c>
      <c r="I153" s="206"/>
      <c r="J153" s="207">
        <f>ROUND(I153*H153,2)</f>
        <v>0</v>
      </c>
      <c r="K153" s="203" t="s">
        <v>19</v>
      </c>
      <c r="L153" s="41"/>
      <c r="M153" s="208" t="s">
        <v>19</v>
      </c>
      <c r="N153" s="209" t="s">
        <v>45</v>
      </c>
      <c r="O153" s="81"/>
      <c r="P153" s="210">
        <f>O153*H153</f>
        <v>0</v>
      </c>
      <c r="Q153" s="210">
        <v>0.027437599999999999</v>
      </c>
      <c r="R153" s="210">
        <f>Q153*H153</f>
        <v>2.7087221848</v>
      </c>
      <c r="S153" s="210">
        <v>0</v>
      </c>
      <c r="T153" s="21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2" t="s">
        <v>292</v>
      </c>
      <c r="AT153" s="212" t="s">
        <v>167</v>
      </c>
      <c r="AU153" s="212" t="s">
        <v>84</v>
      </c>
      <c r="AY153" s="14" t="s">
        <v>164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4" t="s">
        <v>82</v>
      </c>
      <c r="BK153" s="213">
        <f>ROUND(I153*H153,2)</f>
        <v>0</v>
      </c>
      <c r="BL153" s="14" t="s">
        <v>292</v>
      </c>
      <c r="BM153" s="212" t="s">
        <v>674</v>
      </c>
    </row>
    <row r="154" s="2" customFormat="1" ht="37.8" customHeight="1">
      <c r="A154" s="35"/>
      <c r="B154" s="36"/>
      <c r="C154" s="201" t="s">
        <v>675</v>
      </c>
      <c r="D154" s="201" t="s">
        <v>167</v>
      </c>
      <c r="E154" s="202" t="s">
        <v>676</v>
      </c>
      <c r="F154" s="203" t="s">
        <v>677</v>
      </c>
      <c r="G154" s="204" t="s">
        <v>170</v>
      </c>
      <c r="H154" s="205">
        <v>12.398</v>
      </c>
      <c r="I154" s="206"/>
      <c r="J154" s="207">
        <f>ROUND(I154*H154,2)</f>
        <v>0</v>
      </c>
      <c r="K154" s="203" t="s">
        <v>171</v>
      </c>
      <c r="L154" s="41"/>
      <c r="M154" s="208" t="s">
        <v>19</v>
      </c>
      <c r="N154" s="209" t="s">
        <v>45</v>
      </c>
      <c r="O154" s="81"/>
      <c r="P154" s="210">
        <f>O154*H154</f>
        <v>0</v>
      </c>
      <c r="Q154" s="210">
        <v>0.053537599999999998</v>
      </c>
      <c r="R154" s="210">
        <f>Q154*H154</f>
        <v>0.66375916479999997</v>
      </c>
      <c r="S154" s="210">
        <v>0</v>
      </c>
      <c r="T154" s="21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2" t="s">
        <v>292</v>
      </c>
      <c r="AT154" s="212" t="s">
        <v>167</v>
      </c>
      <c r="AU154" s="212" t="s">
        <v>84</v>
      </c>
      <c r="AY154" s="14" t="s">
        <v>164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4" t="s">
        <v>82</v>
      </c>
      <c r="BK154" s="213">
        <f>ROUND(I154*H154,2)</f>
        <v>0</v>
      </c>
      <c r="BL154" s="14" t="s">
        <v>292</v>
      </c>
      <c r="BM154" s="212" t="s">
        <v>678</v>
      </c>
    </row>
    <row r="155" s="2" customFormat="1">
      <c r="A155" s="35"/>
      <c r="B155" s="36"/>
      <c r="C155" s="37"/>
      <c r="D155" s="214" t="s">
        <v>174</v>
      </c>
      <c r="E155" s="37"/>
      <c r="F155" s="215" t="s">
        <v>679</v>
      </c>
      <c r="G155" s="37"/>
      <c r="H155" s="37"/>
      <c r="I155" s="216"/>
      <c r="J155" s="37"/>
      <c r="K155" s="37"/>
      <c r="L155" s="41"/>
      <c r="M155" s="217"/>
      <c r="N155" s="218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174</v>
      </c>
      <c r="AU155" s="14" t="s">
        <v>84</v>
      </c>
    </row>
    <row r="156" s="2" customFormat="1" ht="24.15" customHeight="1">
      <c r="A156" s="35"/>
      <c r="B156" s="36"/>
      <c r="C156" s="201" t="s">
        <v>503</v>
      </c>
      <c r="D156" s="201" t="s">
        <v>167</v>
      </c>
      <c r="E156" s="202" t="s">
        <v>680</v>
      </c>
      <c r="F156" s="203" t="s">
        <v>681</v>
      </c>
      <c r="G156" s="204" t="s">
        <v>170</v>
      </c>
      <c r="H156" s="205">
        <v>304.92000000000002</v>
      </c>
      <c r="I156" s="206"/>
      <c r="J156" s="207">
        <f>ROUND(I156*H156,2)</f>
        <v>0</v>
      </c>
      <c r="K156" s="203" t="s">
        <v>171</v>
      </c>
      <c r="L156" s="41"/>
      <c r="M156" s="208" t="s">
        <v>19</v>
      </c>
      <c r="N156" s="209" t="s">
        <v>45</v>
      </c>
      <c r="O156" s="81"/>
      <c r="P156" s="210">
        <f>O156*H156</f>
        <v>0</v>
      </c>
      <c r="Q156" s="210">
        <v>0.00020000000000000001</v>
      </c>
      <c r="R156" s="210">
        <f>Q156*H156</f>
        <v>0.060984000000000003</v>
      </c>
      <c r="S156" s="210">
        <v>0</v>
      </c>
      <c r="T156" s="21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2" t="s">
        <v>292</v>
      </c>
      <c r="AT156" s="212" t="s">
        <v>167</v>
      </c>
      <c r="AU156" s="212" t="s">
        <v>84</v>
      </c>
      <c r="AY156" s="14" t="s">
        <v>164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4" t="s">
        <v>82</v>
      </c>
      <c r="BK156" s="213">
        <f>ROUND(I156*H156,2)</f>
        <v>0</v>
      </c>
      <c r="BL156" s="14" t="s">
        <v>292</v>
      </c>
      <c r="BM156" s="212" t="s">
        <v>682</v>
      </c>
    </row>
    <row r="157" s="2" customFormat="1">
      <c r="A157" s="35"/>
      <c r="B157" s="36"/>
      <c r="C157" s="37"/>
      <c r="D157" s="214" t="s">
        <v>174</v>
      </c>
      <c r="E157" s="37"/>
      <c r="F157" s="215" t="s">
        <v>683</v>
      </c>
      <c r="G157" s="37"/>
      <c r="H157" s="37"/>
      <c r="I157" s="216"/>
      <c r="J157" s="37"/>
      <c r="K157" s="37"/>
      <c r="L157" s="41"/>
      <c r="M157" s="217"/>
      <c r="N157" s="218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174</v>
      </c>
      <c r="AU157" s="14" t="s">
        <v>84</v>
      </c>
    </row>
    <row r="158" s="2" customFormat="1" ht="24.15" customHeight="1">
      <c r="A158" s="35"/>
      <c r="B158" s="36"/>
      <c r="C158" s="201" t="s">
        <v>508</v>
      </c>
      <c r="D158" s="201" t="s">
        <v>167</v>
      </c>
      <c r="E158" s="202" t="s">
        <v>684</v>
      </c>
      <c r="F158" s="203" t="s">
        <v>685</v>
      </c>
      <c r="G158" s="204" t="s">
        <v>170</v>
      </c>
      <c r="H158" s="205">
        <v>117.413</v>
      </c>
      <c r="I158" s="206"/>
      <c r="J158" s="207">
        <f>ROUND(I158*H158,2)</f>
        <v>0</v>
      </c>
      <c r="K158" s="203" t="s">
        <v>171</v>
      </c>
      <c r="L158" s="41"/>
      <c r="M158" s="208" t="s">
        <v>19</v>
      </c>
      <c r="N158" s="209" t="s">
        <v>45</v>
      </c>
      <c r="O158" s="81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292</v>
      </c>
      <c r="AT158" s="212" t="s">
        <v>167</v>
      </c>
      <c r="AU158" s="212" t="s">
        <v>84</v>
      </c>
      <c r="AY158" s="14" t="s">
        <v>164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4" t="s">
        <v>82</v>
      </c>
      <c r="BK158" s="213">
        <f>ROUND(I158*H158,2)</f>
        <v>0</v>
      </c>
      <c r="BL158" s="14" t="s">
        <v>292</v>
      </c>
      <c r="BM158" s="212" t="s">
        <v>686</v>
      </c>
    </row>
    <row r="159" s="2" customFormat="1">
      <c r="A159" s="35"/>
      <c r="B159" s="36"/>
      <c r="C159" s="37"/>
      <c r="D159" s="214" t="s">
        <v>174</v>
      </c>
      <c r="E159" s="37"/>
      <c r="F159" s="215" t="s">
        <v>687</v>
      </c>
      <c r="G159" s="37"/>
      <c r="H159" s="37"/>
      <c r="I159" s="216"/>
      <c r="J159" s="37"/>
      <c r="K159" s="37"/>
      <c r="L159" s="41"/>
      <c r="M159" s="217"/>
      <c r="N159" s="218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174</v>
      </c>
      <c r="AU159" s="14" t="s">
        <v>84</v>
      </c>
    </row>
    <row r="160" s="2" customFormat="1" ht="16.5" customHeight="1">
      <c r="A160" s="35"/>
      <c r="B160" s="36"/>
      <c r="C160" s="219" t="s">
        <v>512</v>
      </c>
      <c r="D160" s="219" t="s">
        <v>232</v>
      </c>
      <c r="E160" s="220" t="s">
        <v>688</v>
      </c>
      <c r="F160" s="221" t="s">
        <v>689</v>
      </c>
      <c r="G160" s="222" t="s">
        <v>170</v>
      </c>
      <c r="H160" s="223">
        <v>131.91399999999999</v>
      </c>
      <c r="I160" s="224"/>
      <c r="J160" s="225">
        <f>ROUND(I160*H160,2)</f>
        <v>0</v>
      </c>
      <c r="K160" s="221" t="s">
        <v>171</v>
      </c>
      <c r="L160" s="226"/>
      <c r="M160" s="227" t="s">
        <v>19</v>
      </c>
      <c r="N160" s="228" t="s">
        <v>45</v>
      </c>
      <c r="O160" s="81"/>
      <c r="P160" s="210">
        <f>O160*H160</f>
        <v>0</v>
      </c>
      <c r="Q160" s="210">
        <v>0.00013999999999999999</v>
      </c>
      <c r="R160" s="210">
        <f>Q160*H160</f>
        <v>0.018467959999999995</v>
      </c>
      <c r="S160" s="210">
        <v>0</v>
      </c>
      <c r="T160" s="21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2" t="s">
        <v>443</v>
      </c>
      <c r="AT160" s="212" t="s">
        <v>232</v>
      </c>
      <c r="AU160" s="212" t="s">
        <v>84</v>
      </c>
      <c r="AY160" s="14" t="s">
        <v>164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4" t="s">
        <v>82</v>
      </c>
      <c r="BK160" s="213">
        <f>ROUND(I160*H160,2)</f>
        <v>0</v>
      </c>
      <c r="BL160" s="14" t="s">
        <v>292</v>
      </c>
      <c r="BM160" s="212" t="s">
        <v>690</v>
      </c>
    </row>
    <row r="161" s="2" customFormat="1" ht="16.5" customHeight="1">
      <c r="A161" s="35"/>
      <c r="B161" s="36"/>
      <c r="C161" s="201" t="s">
        <v>691</v>
      </c>
      <c r="D161" s="201" t="s">
        <v>167</v>
      </c>
      <c r="E161" s="202" t="s">
        <v>692</v>
      </c>
      <c r="F161" s="203" t="s">
        <v>693</v>
      </c>
      <c r="G161" s="204" t="s">
        <v>170</v>
      </c>
      <c r="H161" s="205">
        <v>304.92000000000002</v>
      </c>
      <c r="I161" s="206"/>
      <c r="J161" s="207">
        <f>ROUND(I161*H161,2)</f>
        <v>0</v>
      </c>
      <c r="K161" s="203" t="s">
        <v>171</v>
      </c>
      <c r="L161" s="41"/>
      <c r="M161" s="208" t="s">
        <v>19</v>
      </c>
      <c r="N161" s="209" t="s">
        <v>45</v>
      </c>
      <c r="O161" s="81"/>
      <c r="P161" s="210">
        <f>O161*H161</f>
        <v>0</v>
      </c>
      <c r="Q161" s="210">
        <v>0.0014</v>
      </c>
      <c r="R161" s="210">
        <f>Q161*H161</f>
        <v>0.42688800000000005</v>
      </c>
      <c r="S161" s="210">
        <v>0</v>
      </c>
      <c r="T161" s="21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2" t="s">
        <v>292</v>
      </c>
      <c r="AT161" s="212" t="s">
        <v>167</v>
      </c>
      <c r="AU161" s="212" t="s">
        <v>84</v>
      </c>
      <c r="AY161" s="14" t="s">
        <v>164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4" t="s">
        <v>82</v>
      </c>
      <c r="BK161" s="213">
        <f>ROUND(I161*H161,2)</f>
        <v>0</v>
      </c>
      <c r="BL161" s="14" t="s">
        <v>292</v>
      </c>
      <c r="BM161" s="212" t="s">
        <v>694</v>
      </c>
    </row>
    <row r="162" s="2" customFormat="1">
      <c r="A162" s="35"/>
      <c r="B162" s="36"/>
      <c r="C162" s="37"/>
      <c r="D162" s="214" t="s">
        <v>174</v>
      </c>
      <c r="E162" s="37"/>
      <c r="F162" s="215" t="s">
        <v>695</v>
      </c>
      <c r="G162" s="37"/>
      <c r="H162" s="37"/>
      <c r="I162" s="216"/>
      <c r="J162" s="37"/>
      <c r="K162" s="37"/>
      <c r="L162" s="41"/>
      <c r="M162" s="217"/>
      <c r="N162" s="218"/>
      <c r="O162" s="81"/>
      <c r="P162" s="81"/>
      <c r="Q162" s="81"/>
      <c r="R162" s="81"/>
      <c r="S162" s="81"/>
      <c r="T162" s="82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174</v>
      </c>
      <c r="AU162" s="14" t="s">
        <v>84</v>
      </c>
    </row>
    <row r="163" s="2" customFormat="1" ht="37.8" customHeight="1">
      <c r="A163" s="35"/>
      <c r="B163" s="36"/>
      <c r="C163" s="201" t="s">
        <v>696</v>
      </c>
      <c r="D163" s="201" t="s">
        <v>167</v>
      </c>
      <c r="E163" s="202" t="s">
        <v>697</v>
      </c>
      <c r="F163" s="203" t="s">
        <v>698</v>
      </c>
      <c r="G163" s="204" t="s">
        <v>170</v>
      </c>
      <c r="H163" s="205">
        <v>11.060000000000001</v>
      </c>
      <c r="I163" s="206"/>
      <c r="J163" s="207">
        <f>ROUND(I163*H163,2)</f>
        <v>0</v>
      </c>
      <c r="K163" s="203" t="s">
        <v>171</v>
      </c>
      <c r="L163" s="41"/>
      <c r="M163" s="208" t="s">
        <v>19</v>
      </c>
      <c r="N163" s="209" t="s">
        <v>45</v>
      </c>
      <c r="O163" s="81"/>
      <c r="P163" s="210">
        <f>O163*H163</f>
        <v>0</v>
      </c>
      <c r="Q163" s="210">
        <v>0.050162400000000003</v>
      </c>
      <c r="R163" s="210">
        <f>Q163*H163</f>
        <v>0.5547961440000001</v>
      </c>
      <c r="S163" s="210">
        <v>0</v>
      </c>
      <c r="T163" s="21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2" t="s">
        <v>292</v>
      </c>
      <c r="AT163" s="212" t="s">
        <v>167</v>
      </c>
      <c r="AU163" s="212" t="s">
        <v>84</v>
      </c>
      <c r="AY163" s="14" t="s">
        <v>164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4" t="s">
        <v>82</v>
      </c>
      <c r="BK163" s="213">
        <f>ROUND(I163*H163,2)</f>
        <v>0</v>
      </c>
      <c r="BL163" s="14" t="s">
        <v>292</v>
      </c>
      <c r="BM163" s="212" t="s">
        <v>699</v>
      </c>
    </row>
    <row r="164" s="2" customFormat="1">
      <c r="A164" s="35"/>
      <c r="B164" s="36"/>
      <c r="C164" s="37"/>
      <c r="D164" s="214" t="s">
        <v>174</v>
      </c>
      <c r="E164" s="37"/>
      <c r="F164" s="215" t="s">
        <v>700</v>
      </c>
      <c r="G164" s="37"/>
      <c r="H164" s="37"/>
      <c r="I164" s="216"/>
      <c r="J164" s="37"/>
      <c r="K164" s="37"/>
      <c r="L164" s="41"/>
      <c r="M164" s="217"/>
      <c r="N164" s="218"/>
      <c r="O164" s="81"/>
      <c r="P164" s="81"/>
      <c r="Q164" s="81"/>
      <c r="R164" s="81"/>
      <c r="S164" s="81"/>
      <c r="T164" s="82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174</v>
      </c>
      <c r="AU164" s="14" t="s">
        <v>84</v>
      </c>
    </row>
    <row r="165" s="2" customFormat="1" ht="37.8" customHeight="1">
      <c r="A165" s="35"/>
      <c r="B165" s="36"/>
      <c r="C165" s="201" t="s">
        <v>701</v>
      </c>
      <c r="D165" s="201" t="s">
        <v>167</v>
      </c>
      <c r="E165" s="202" t="s">
        <v>702</v>
      </c>
      <c r="F165" s="203" t="s">
        <v>703</v>
      </c>
      <c r="G165" s="204" t="s">
        <v>170</v>
      </c>
      <c r="H165" s="205">
        <v>16.73</v>
      </c>
      <c r="I165" s="206"/>
      <c r="J165" s="207">
        <f>ROUND(I165*H165,2)</f>
        <v>0</v>
      </c>
      <c r="K165" s="203" t="s">
        <v>19</v>
      </c>
      <c r="L165" s="41"/>
      <c r="M165" s="208" t="s">
        <v>19</v>
      </c>
      <c r="N165" s="209" t="s">
        <v>45</v>
      </c>
      <c r="O165" s="81"/>
      <c r="P165" s="210">
        <f>O165*H165</f>
        <v>0</v>
      </c>
      <c r="Q165" s="210">
        <v>0.055898400000000001</v>
      </c>
      <c r="R165" s="210">
        <f>Q165*H165</f>
        <v>0.935180232</v>
      </c>
      <c r="S165" s="210">
        <v>0</v>
      </c>
      <c r="T165" s="21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2" t="s">
        <v>292</v>
      </c>
      <c r="AT165" s="212" t="s">
        <v>167</v>
      </c>
      <c r="AU165" s="212" t="s">
        <v>84</v>
      </c>
      <c r="AY165" s="14" t="s">
        <v>164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4" t="s">
        <v>82</v>
      </c>
      <c r="BK165" s="213">
        <f>ROUND(I165*H165,2)</f>
        <v>0</v>
      </c>
      <c r="BL165" s="14" t="s">
        <v>292</v>
      </c>
      <c r="BM165" s="212" t="s">
        <v>704</v>
      </c>
    </row>
    <row r="166" s="2" customFormat="1" ht="33" customHeight="1">
      <c r="A166" s="35"/>
      <c r="B166" s="36"/>
      <c r="C166" s="201" t="s">
        <v>705</v>
      </c>
      <c r="D166" s="201" t="s">
        <v>167</v>
      </c>
      <c r="E166" s="202" t="s">
        <v>706</v>
      </c>
      <c r="F166" s="203" t="s">
        <v>707</v>
      </c>
      <c r="G166" s="204" t="s">
        <v>170</v>
      </c>
      <c r="H166" s="205">
        <v>8.9900000000000002</v>
      </c>
      <c r="I166" s="206"/>
      <c r="J166" s="207">
        <f>ROUND(I166*H166,2)</f>
        <v>0</v>
      </c>
      <c r="K166" s="203" t="s">
        <v>171</v>
      </c>
      <c r="L166" s="41"/>
      <c r="M166" s="208" t="s">
        <v>19</v>
      </c>
      <c r="N166" s="209" t="s">
        <v>45</v>
      </c>
      <c r="O166" s="81"/>
      <c r="P166" s="210">
        <f>O166*H166</f>
        <v>0</v>
      </c>
      <c r="Q166" s="210">
        <v>0.0135567</v>
      </c>
      <c r="R166" s="210">
        <f>Q166*H166</f>
        <v>0.121874733</v>
      </c>
      <c r="S166" s="210">
        <v>0</v>
      </c>
      <c r="T166" s="21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2" t="s">
        <v>292</v>
      </c>
      <c r="AT166" s="212" t="s">
        <v>167</v>
      </c>
      <c r="AU166" s="212" t="s">
        <v>84</v>
      </c>
      <c r="AY166" s="14" t="s">
        <v>164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4" t="s">
        <v>82</v>
      </c>
      <c r="BK166" s="213">
        <f>ROUND(I166*H166,2)</f>
        <v>0</v>
      </c>
      <c r="BL166" s="14" t="s">
        <v>292</v>
      </c>
      <c r="BM166" s="212" t="s">
        <v>708</v>
      </c>
    </row>
    <row r="167" s="2" customFormat="1">
      <c r="A167" s="35"/>
      <c r="B167" s="36"/>
      <c r="C167" s="37"/>
      <c r="D167" s="214" t="s">
        <v>174</v>
      </c>
      <c r="E167" s="37"/>
      <c r="F167" s="215" t="s">
        <v>709</v>
      </c>
      <c r="G167" s="37"/>
      <c r="H167" s="37"/>
      <c r="I167" s="216"/>
      <c r="J167" s="37"/>
      <c r="K167" s="37"/>
      <c r="L167" s="41"/>
      <c r="M167" s="217"/>
      <c r="N167" s="218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174</v>
      </c>
      <c r="AU167" s="14" t="s">
        <v>84</v>
      </c>
    </row>
    <row r="168" s="2" customFormat="1" ht="24.15" customHeight="1">
      <c r="A168" s="35"/>
      <c r="B168" s="36"/>
      <c r="C168" s="201" t="s">
        <v>710</v>
      </c>
      <c r="D168" s="201" t="s">
        <v>167</v>
      </c>
      <c r="E168" s="202" t="s">
        <v>711</v>
      </c>
      <c r="F168" s="203" t="s">
        <v>712</v>
      </c>
      <c r="G168" s="204" t="s">
        <v>170</v>
      </c>
      <c r="H168" s="205">
        <v>8.9900000000000002</v>
      </c>
      <c r="I168" s="206"/>
      <c r="J168" s="207">
        <f>ROUND(I168*H168,2)</f>
        <v>0</v>
      </c>
      <c r="K168" s="203" t="s">
        <v>171</v>
      </c>
      <c r="L168" s="41"/>
      <c r="M168" s="208" t="s">
        <v>19</v>
      </c>
      <c r="N168" s="209" t="s">
        <v>45</v>
      </c>
      <c r="O168" s="81"/>
      <c r="P168" s="210">
        <f>O168*H168</f>
        <v>0</v>
      </c>
      <c r="Q168" s="210">
        <v>0.00010000000000000001</v>
      </c>
      <c r="R168" s="210">
        <f>Q168*H168</f>
        <v>0.00089900000000000006</v>
      </c>
      <c r="S168" s="210">
        <v>0</v>
      </c>
      <c r="T168" s="21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2" t="s">
        <v>292</v>
      </c>
      <c r="AT168" s="212" t="s">
        <v>167</v>
      </c>
      <c r="AU168" s="212" t="s">
        <v>84</v>
      </c>
      <c r="AY168" s="14" t="s">
        <v>164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4" t="s">
        <v>82</v>
      </c>
      <c r="BK168" s="213">
        <f>ROUND(I168*H168,2)</f>
        <v>0</v>
      </c>
      <c r="BL168" s="14" t="s">
        <v>292</v>
      </c>
      <c r="BM168" s="212" t="s">
        <v>713</v>
      </c>
    </row>
    <row r="169" s="2" customFormat="1">
      <c r="A169" s="35"/>
      <c r="B169" s="36"/>
      <c r="C169" s="37"/>
      <c r="D169" s="214" t="s">
        <v>174</v>
      </c>
      <c r="E169" s="37"/>
      <c r="F169" s="215" t="s">
        <v>714</v>
      </c>
      <c r="G169" s="37"/>
      <c r="H169" s="37"/>
      <c r="I169" s="216"/>
      <c r="J169" s="37"/>
      <c r="K169" s="37"/>
      <c r="L169" s="41"/>
      <c r="M169" s="217"/>
      <c r="N169" s="218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174</v>
      </c>
      <c r="AU169" s="14" t="s">
        <v>84</v>
      </c>
    </row>
    <row r="170" s="2" customFormat="1" ht="16.5" customHeight="1">
      <c r="A170" s="35"/>
      <c r="B170" s="36"/>
      <c r="C170" s="201" t="s">
        <v>715</v>
      </c>
      <c r="D170" s="201" t="s">
        <v>167</v>
      </c>
      <c r="E170" s="202" t="s">
        <v>716</v>
      </c>
      <c r="F170" s="203" t="s">
        <v>717</v>
      </c>
      <c r="G170" s="204" t="s">
        <v>170</v>
      </c>
      <c r="H170" s="205">
        <v>8.9900000000000002</v>
      </c>
      <c r="I170" s="206"/>
      <c r="J170" s="207">
        <f>ROUND(I170*H170,2)</f>
        <v>0</v>
      </c>
      <c r="K170" s="203" t="s">
        <v>171</v>
      </c>
      <c r="L170" s="41"/>
      <c r="M170" s="208" t="s">
        <v>19</v>
      </c>
      <c r="N170" s="209" t="s">
        <v>45</v>
      </c>
      <c r="O170" s="81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292</v>
      </c>
      <c r="AT170" s="212" t="s">
        <v>167</v>
      </c>
      <c r="AU170" s="212" t="s">
        <v>84</v>
      </c>
      <c r="AY170" s="14" t="s">
        <v>164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4" t="s">
        <v>82</v>
      </c>
      <c r="BK170" s="213">
        <f>ROUND(I170*H170,2)</f>
        <v>0</v>
      </c>
      <c r="BL170" s="14" t="s">
        <v>292</v>
      </c>
      <c r="BM170" s="212" t="s">
        <v>718</v>
      </c>
    </row>
    <row r="171" s="2" customFormat="1">
      <c r="A171" s="35"/>
      <c r="B171" s="36"/>
      <c r="C171" s="37"/>
      <c r="D171" s="214" t="s">
        <v>174</v>
      </c>
      <c r="E171" s="37"/>
      <c r="F171" s="215" t="s">
        <v>719</v>
      </c>
      <c r="G171" s="37"/>
      <c r="H171" s="37"/>
      <c r="I171" s="216"/>
      <c r="J171" s="37"/>
      <c r="K171" s="37"/>
      <c r="L171" s="41"/>
      <c r="M171" s="217"/>
      <c r="N171" s="218"/>
      <c r="O171" s="81"/>
      <c r="P171" s="81"/>
      <c r="Q171" s="81"/>
      <c r="R171" s="81"/>
      <c r="S171" s="81"/>
      <c r="T171" s="82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174</v>
      </c>
      <c r="AU171" s="14" t="s">
        <v>84</v>
      </c>
    </row>
    <row r="172" s="2" customFormat="1" ht="24.15" customHeight="1">
      <c r="A172" s="35"/>
      <c r="B172" s="36"/>
      <c r="C172" s="201" t="s">
        <v>720</v>
      </c>
      <c r="D172" s="201" t="s">
        <v>167</v>
      </c>
      <c r="E172" s="202" t="s">
        <v>721</v>
      </c>
      <c r="F172" s="203" t="s">
        <v>722</v>
      </c>
      <c r="G172" s="204" t="s">
        <v>170</v>
      </c>
      <c r="H172" s="205">
        <v>8.9900000000000002</v>
      </c>
      <c r="I172" s="206"/>
      <c r="J172" s="207">
        <f>ROUND(I172*H172,2)</f>
        <v>0</v>
      </c>
      <c r="K172" s="203" t="s">
        <v>171</v>
      </c>
      <c r="L172" s="41"/>
      <c r="M172" s="208" t="s">
        <v>19</v>
      </c>
      <c r="N172" s="209" t="s">
        <v>45</v>
      </c>
      <c r="O172" s="81"/>
      <c r="P172" s="210">
        <f>O172*H172</f>
        <v>0</v>
      </c>
      <c r="Q172" s="210">
        <v>0.00069999999999999999</v>
      </c>
      <c r="R172" s="210">
        <f>Q172*H172</f>
        <v>0.006293</v>
      </c>
      <c r="S172" s="210">
        <v>0</v>
      </c>
      <c r="T172" s="21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2" t="s">
        <v>292</v>
      </c>
      <c r="AT172" s="212" t="s">
        <v>167</v>
      </c>
      <c r="AU172" s="212" t="s">
        <v>84</v>
      </c>
      <c r="AY172" s="14" t="s">
        <v>164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4" t="s">
        <v>82</v>
      </c>
      <c r="BK172" s="213">
        <f>ROUND(I172*H172,2)</f>
        <v>0</v>
      </c>
      <c r="BL172" s="14" t="s">
        <v>292</v>
      </c>
      <c r="BM172" s="212" t="s">
        <v>723</v>
      </c>
    </row>
    <row r="173" s="2" customFormat="1">
      <c r="A173" s="35"/>
      <c r="B173" s="36"/>
      <c r="C173" s="37"/>
      <c r="D173" s="214" t="s">
        <v>174</v>
      </c>
      <c r="E173" s="37"/>
      <c r="F173" s="215" t="s">
        <v>724</v>
      </c>
      <c r="G173" s="37"/>
      <c r="H173" s="37"/>
      <c r="I173" s="216"/>
      <c r="J173" s="37"/>
      <c r="K173" s="37"/>
      <c r="L173" s="41"/>
      <c r="M173" s="217"/>
      <c r="N173" s="218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174</v>
      </c>
      <c r="AU173" s="14" t="s">
        <v>84</v>
      </c>
    </row>
    <row r="174" s="2" customFormat="1" ht="16.5" customHeight="1">
      <c r="A174" s="35"/>
      <c r="B174" s="36"/>
      <c r="C174" s="201" t="s">
        <v>725</v>
      </c>
      <c r="D174" s="201" t="s">
        <v>167</v>
      </c>
      <c r="E174" s="202" t="s">
        <v>726</v>
      </c>
      <c r="F174" s="203" t="s">
        <v>727</v>
      </c>
      <c r="G174" s="204" t="s">
        <v>170</v>
      </c>
      <c r="H174" s="205">
        <v>27.667999999999999</v>
      </c>
      <c r="I174" s="206"/>
      <c r="J174" s="207">
        <f>ROUND(I174*H174,2)</f>
        <v>0</v>
      </c>
      <c r="K174" s="203" t="s">
        <v>171</v>
      </c>
      <c r="L174" s="41"/>
      <c r="M174" s="208" t="s">
        <v>19</v>
      </c>
      <c r="N174" s="209" t="s">
        <v>45</v>
      </c>
      <c r="O174" s="81"/>
      <c r="P174" s="210">
        <f>O174*H174</f>
        <v>0</v>
      </c>
      <c r="Q174" s="210">
        <v>0.015746389999999999</v>
      </c>
      <c r="R174" s="210">
        <f>Q174*H174</f>
        <v>0.43567111851999996</v>
      </c>
      <c r="S174" s="210">
        <v>0</v>
      </c>
      <c r="T174" s="21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2" t="s">
        <v>292</v>
      </c>
      <c r="AT174" s="212" t="s">
        <v>167</v>
      </c>
      <c r="AU174" s="212" t="s">
        <v>84</v>
      </c>
      <c r="AY174" s="14" t="s">
        <v>164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4" t="s">
        <v>82</v>
      </c>
      <c r="BK174" s="213">
        <f>ROUND(I174*H174,2)</f>
        <v>0</v>
      </c>
      <c r="BL174" s="14" t="s">
        <v>292</v>
      </c>
      <c r="BM174" s="212" t="s">
        <v>728</v>
      </c>
    </row>
    <row r="175" s="2" customFormat="1">
      <c r="A175" s="35"/>
      <c r="B175" s="36"/>
      <c r="C175" s="37"/>
      <c r="D175" s="214" t="s">
        <v>174</v>
      </c>
      <c r="E175" s="37"/>
      <c r="F175" s="215" t="s">
        <v>729</v>
      </c>
      <c r="G175" s="37"/>
      <c r="H175" s="37"/>
      <c r="I175" s="216"/>
      <c r="J175" s="37"/>
      <c r="K175" s="37"/>
      <c r="L175" s="41"/>
      <c r="M175" s="217"/>
      <c r="N175" s="218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174</v>
      </c>
      <c r="AU175" s="14" t="s">
        <v>84</v>
      </c>
    </row>
    <row r="176" s="2" customFormat="1" ht="24.15" customHeight="1">
      <c r="A176" s="35"/>
      <c r="B176" s="36"/>
      <c r="C176" s="201" t="s">
        <v>730</v>
      </c>
      <c r="D176" s="201" t="s">
        <v>167</v>
      </c>
      <c r="E176" s="202" t="s">
        <v>731</v>
      </c>
      <c r="F176" s="203" t="s">
        <v>732</v>
      </c>
      <c r="G176" s="204" t="s">
        <v>439</v>
      </c>
      <c r="H176" s="205">
        <v>9</v>
      </c>
      <c r="I176" s="206"/>
      <c r="J176" s="207">
        <f>ROUND(I176*H176,2)</f>
        <v>0</v>
      </c>
      <c r="K176" s="203" t="s">
        <v>171</v>
      </c>
      <c r="L176" s="41"/>
      <c r="M176" s="208" t="s">
        <v>19</v>
      </c>
      <c r="N176" s="209" t="s">
        <v>45</v>
      </c>
      <c r="O176" s="81"/>
      <c r="P176" s="210">
        <f>O176*H176</f>
        <v>0</v>
      </c>
      <c r="Q176" s="210">
        <v>0.023578000000000002</v>
      </c>
      <c r="R176" s="210">
        <f>Q176*H176</f>
        <v>0.212202</v>
      </c>
      <c r="S176" s="210">
        <v>0</v>
      </c>
      <c r="T176" s="21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2" t="s">
        <v>292</v>
      </c>
      <c r="AT176" s="212" t="s">
        <v>167</v>
      </c>
      <c r="AU176" s="212" t="s">
        <v>84</v>
      </c>
      <c r="AY176" s="14" t="s">
        <v>164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4" t="s">
        <v>82</v>
      </c>
      <c r="BK176" s="213">
        <f>ROUND(I176*H176,2)</f>
        <v>0</v>
      </c>
      <c r="BL176" s="14" t="s">
        <v>292</v>
      </c>
      <c r="BM176" s="212" t="s">
        <v>733</v>
      </c>
    </row>
    <row r="177" s="2" customFormat="1">
      <c r="A177" s="35"/>
      <c r="B177" s="36"/>
      <c r="C177" s="37"/>
      <c r="D177" s="214" t="s">
        <v>174</v>
      </c>
      <c r="E177" s="37"/>
      <c r="F177" s="215" t="s">
        <v>734</v>
      </c>
      <c r="G177" s="37"/>
      <c r="H177" s="37"/>
      <c r="I177" s="216"/>
      <c r="J177" s="37"/>
      <c r="K177" s="37"/>
      <c r="L177" s="41"/>
      <c r="M177" s="217"/>
      <c r="N177" s="218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174</v>
      </c>
      <c r="AU177" s="14" t="s">
        <v>84</v>
      </c>
    </row>
    <row r="178" s="2" customFormat="1" ht="37.8" customHeight="1">
      <c r="A178" s="35"/>
      <c r="B178" s="36"/>
      <c r="C178" s="201" t="s">
        <v>735</v>
      </c>
      <c r="D178" s="201" t="s">
        <v>167</v>
      </c>
      <c r="E178" s="202" t="s">
        <v>736</v>
      </c>
      <c r="F178" s="203" t="s">
        <v>737</v>
      </c>
      <c r="G178" s="204" t="s">
        <v>203</v>
      </c>
      <c r="H178" s="205">
        <v>11.103</v>
      </c>
      <c r="I178" s="206"/>
      <c r="J178" s="207">
        <f>ROUND(I178*H178,2)</f>
        <v>0</v>
      </c>
      <c r="K178" s="203" t="s">
        <v>171</v>
      </c>
      <c r="L178" s="41"/>
      <c r="M178" s="208" t="s">
        <v>19</v>
      </c>
      <c r="N178" s="209" t="s">
        <v>45</v>
      </c>
      <c r="O178" s="81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2" t="s">
        <v>292</v>
      </c>
      <c r="AT178" s="212" t="s">
        <v>167</v>
      </c>
      <c r="AU178" s="212" t="s">
        <v>84</v>
      </c>
      <c r="AY178" s="14" t="s">
        <v>164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4" t="s">
        <v>82</v>
      </c>
      <c r="BK178" s="213">
        <f>ROUND(I178*H178,2)</f>
        <v>0</v>
      </c>
      <c r="BL178" s="14" t="s">
        <v>292</v>
      </c>
      <c r="BM178" s="212" t="s">
        <v>738</v>
      </c>
    </row>
    <row r="179" s="2" customFormat="1">
      <c r="A179" s="35"/>
      <c r="B179" s="36"/>
      <c r="C179" s="37"/>
      <c r="D179" s="214" t="s">
        <v>174</v>
      </c>
      <c r="E179" s="37"/>
      <c r="F179" s="215" t="s">
        <v>739</v>
      </c>
      <c r="G179" s="37"/>
      <c r="H179" s="37"/>
      <c r="I179" s="216"/>
      <c r="J179" s="37"/>
      <c r="K179" s="37"/>
      <c r="L179" s="41"/>
      <c r="M179" s="217"/>
      <c r="N179" s="218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174</v>
      </c>
      <c r="AU179" s="14" t="s">
        <v>84</v>
      </c>
    </row>
    <row r="180" s="12" customFormat="1" ht="22.8" customHeight="1">
      <c r="A180" s="12"/>
      <c r="B180" s="185"/>
      <c r="C180" s="186"/>
      <c r="D180" s="187" t="s">
        <v>73</v>
      </c>
      <c r="E180" s="199" t="s">
        <v>740</v>
      </c>
      <c r="F180" s="199" t="s">
        <v>741</v>
      </c>
      <c r="G180" s="186"/>
      <c r="H180" s="186"/>
      <c r="I180" s="189"/>
      <c r="J180" s="200">
        <f>BK180</f>
        <v>0</v>
      </c>
      <c r="K180" s="186"/>
      <c r="L180" s="191"/>
      <c r="M180" s="192"/>
      <c r="N180" s="193"/>
      <c r="O180" s="193"/>
      <c r="P180" s="194">
        <f>SUM(P181:P185)</f>
        <v>0</v>
      </c>
      <c r="Q180" s="193"/>
      <c r="R180" s="194">
        <f>SUM(R181:R185)</f>
        <v>3.1440805812499999</v>
      </c>
      <c r="S180" s="193"/>
      <c r="T180" s="195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6" t="s">
        <v>84</v>
      </c>
      <c r="AT180" s="197" t="s">
        <v>73</v>
      </c>
      <c r="AU180" s="197" t="s">
        <v>82</v>
      </c>
      <c r="AY180" s="196" t="s">
        <v>164</v>
      </c>
      <c r="BK180" s="198">
        <f>SUM(BK181:BK185)</f>
        <v>0</v>
      </c>
    </row>
    <row r="181" s="2" customFormat="1" ht="16.5" customHeight="1">
      <c r="A181" s="35"/>
      <c r="B181" s="36"/>
      <c r="C181" s="201" t="s">
        <v>742</v>
      </c>
      <c r="D181" s="201" t="s">
        <v>167</v>
      </c>
      <c r="E181" s="202" t="s">
        <v>743</v>
      </c>
      <c r="F181" s="203" t="s">
        <v>744</v>
      </c>
      <c r="G181" s="204" t="s">
        <v>745</v>
      </c>
      <c r="H181" s="205">
        <v>2859.5</v>
      </c>
      <c r="I181" s="206"/>
      <c r="J181" s="207">
        <f>ROUND(I181*H181,2)</f>
        <v>0</v>
      </c>
      <c r="K181" s="203" t="s">
        <v>171</v>
      </c>
      <c r="L181" s="41"/>
      <c r="M181" s="208" t="s">
        <v>19</v>
      </c>
      <c r="N181" s="209" t="s">
        <v>45</v>
      </c>
      <c r="O181" s="81"/>
      <c r="P181" s="210">
        <f>O181*H181</f>
        <v>0</v>
      </c>
      <c r="Q181" s="210">
        <v>4.93375E-05</v>
      </c>
      <c r="R181" s="210">
        <f>Q181*H181</f>
        <v>0.14108058125</v>
      </c>
      <c r="S181" s="210">
        <v>0</v>
      </c>
      <c r="T181" s="21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2" t="s">
        <v>292</v>
      </c>
      <c r="AT181" s="212" t="s">
        <v>167</v>
      </c>
      <c r="AU181" s="212" t="s">
        <v>84</v>
      </c>
      <c r="AY181" s="14" t="s">
        <v>164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4" t="s">
        <v>82</v>
      </c>
      <c r="BK181" s="213">
        <f>ROUND(I181*H181,2)</f>
        <v>0</v>
      </c>
      <c r="BL181" s="14" t="s">
        <v>292</v>
      </c>
      <c r="BM181" s="212" t="s">
        <v>746</v>
      </c>
    </row>
    <row r="182" s="2" customFormat="1">
      <c r="A182" s="35"/>
      <c r="B182" s="36"/>
      <c r="C182" s="37"/>
      <c r="D182" s="214" t="s">
        <v>174</v>
      </c>
      <c r="E182" s="37"/>
      <c r="F182" s="215" t="s">
        <v>747</v>
      </c>
      <c r="G182" s="37"/>
      <c r="H182" s="37"/>
      <c r="I182" s="216"/>
      <c r="J182" s="37"/>
      <c r="K182" s="37"/>
      <c r="L182" s="41"/>
      <c r="M182" s="217"/>
      <c r="N182" s="218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174</v>
      </c>
      <c r="AU182" s="14" t="s">
        <v>84</v>
      </c>
    </row>
    <row r="183" s="2" customFormat="1" ht="16.5" customHeight="1">
      <c r="A183" s="35"/>
      <c r="B183" s="36"/>
      <c r="C183" s="219" t="s">
        <v>748</v>
      </c>
      <c r="D183" s="219" t="s">
        <v>232</v>
      </c>
      <c r="E183" s="220" t="s">
        <v>749</v>
      </c>
      <c r="F183" s="221" t="s">
        <v>750</v>
      </c>
      <c r="G183" s="222" t="s">
        <v>203</v>
      </c>
      <c r="H183" s="223">
        <v>3.0030000000000001</v>
      </c>
      <c r="I183" s="224"/>
      <c r="J183" s="225">
        <f>ROUND(I183*H183,2)</f>
        <v>0</v>
      </c>
      <c r="K183" s="221" t="s">
        <v>171</v>
      </c>
      <c r="L183" s="226"/>
      <c r="M183" s="227" t="s">
        <v>19</v>
      </c>
      <c r="N183" s="228" t="s">
        <v>45</v>
      </c>
      <c r="O183" s="81"/>
      <c r="P183" s="210">
        <f>O183*H183</f>
        <v>0</v>
      </c>
      <c r="Q183" s="210">
        <v>1</v>
      </c>
      <c r="R183" s="210">
        <f>Q183*H183</f>
        <v>3.0030000000000001</v>
      </c>
      <c r="S183" s="210">
        <v>0</v>
      </c>
      <c r="T183" s="21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2" t="s">
        <v>443</v>
      </c>
      <c r="AT183" s="212" t="s">
        <v>232</v>
      </c>
      <c r="AU183" s="212" t="s">
        <v>84</v>
      </c>
      <c r="AY183" s="14" t="s">
        <v>164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4" t="s">
        <v>82</v>
      </c>
      <c r="BK183" s="213">
        <f>ROUND(I183*H183,2)</f>
        <v>0</v>
      </c>
      <c r="BL183" s="14" t="s">
        <v>292</v>
      </c>
      <c r="BM183" s="212" t="s">
        <v>751</v>
      </c>
    </row>
    <row r="184" s="2" customFormat="1" ht="24.15" customHeight="1">
      <c r="A184" s="35"/>
      <c r="B184" s="36"/>
      <c r="C184" s="201" t="s">
        <v>752</v>
      </c>
      <c r="D184" s="201" t="s">
        <v>167</v>
      </c>
      <c r="E184" s="202" t="s">
        <v>753</v>
      </c>
      <c r="F184" s="203" t="s">
        <v>754</v>
      </c>
      <c r="G184" s="204" t="s">
        <v>203</v>
      </c>
      <c r="H184" s="205">
        <v>3.1440000000000001</v>
      </c>
      <c r="I184" s="206"/>
      <c r="J184" s="207">
        <f>ROUND(I184*H184,2)</f>
        <v>0</v>
      </c>
      <c r="K184" s="203" t="s">
        <v>171</v>
      </c>
      <c r="L184" s="41"/>
      <c r="M184" s="208" t="s">
        <v>19</v>
      </c>
      <c r="N184" s="209" t="s">
        <v>45</v>
      </c>
      <c r="O184" s="81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2" t="s">
        <v>292</v>
      </c>
      <c r="AT184" s="212" t="s">
        <v>167</v>
      </c>
      <c r="AU184" s="212" t="s">
        <v>84</v>
      </c>
      <c r="AY184" s="14" t="s">
        <v>164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4" t="s">
        <v>82</v>
      </c>
      <c r="BK184" s="213">
        <f>ROUND(I184*H184,2)</f>
        <v>0</v>
      </c>
      <c r="BL184" s="14" t="s">
        <v>292</v>
      </c>
      <c r="BM184" s="212" t="s">
        <v>755</v>
      </c>
    </row>
    <row r="185" s="2" customFormat="1">
      <c r="A185" s="35"/>
      <c r="B185" s="36"/>
      <c r="C185" s="37"/>
      <c r="D185" s="214" t="s">
        <v>174</v>
      </c>
      <c r="E185" s="37"/>
      <c r="F185" s="215" t="s">
        <v>756</v>
      </c>
      <c r="G185" s="37"/>
      <c r="H185" s="37"/>
      <c r="I185" s="216"/>
      <c r="J185" s="37"/>
      <c r="K185" s="37"/>
      <c r="L185" s="41"/>
      <c r="M185" s="229"/>
      <c r="N185" s="230"/>
      <c r="O185" s="231"/>
      <c r="P185" s="231"/>
      <c r="Q185" s="231"/>
      <c r="R185" s="231"/>
      <c r="S185" s="231"/>
      <c r="T185" s="232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174</v>
      </c>
      <c r="AU185" s="14" t="s">
        <v>84</v>
      </c>
    </row>
    <row r="186" s="2" customFormat="1" ht="6.96" customHeight="1">
      <c r="A186" s="35"/>
      <c r="B186" s="56"/>
      <c r="C186" s="57"/>
      <c r="D186" s="57"/>
      <c r="E186" s="57"/>
      <c r="F186" s="57"/>
      <c r="G186" s="57"/>
      <c r="H186" s="57"/>
      <c r="I186" s="57"/>
      <c r="J186" s="57"/>
      <c r="K186" s="57"/>
      <c r="L186" s="41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sheet="1" autoFilter="0" formatColumns="0" formatRows="0" objects="1" scenarios="1" spinCount="100000" saltValue="PrSBMsIbMASYRiQ/C+VSpIkgUIdQHlMIOSpxU2s5T212rv/7blLHTGe1AV8LgypIMrESZVQklJUIEBcOzam6ww==" hashValue="TmqU+JC96nDSOWrbtzrKuoHAJSC05CRBK3XjzcZ5TCG1WzLwdNVGFvb4WnTvSHqgEE8VzAhkEykp/LITFf6Qow==" algorithmName="SHA-512" password="CC35"/>
  <autoFilter ref="C86:K18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4" r:id="rId1" display="https://podminky.urs.cz/item/CS_URS_2025_02/317321511"/>
    <hyperlink ref="F98" r:id="rId2" display="https://podminky.urs.cz/item/CS_URS_2025_02/342291131"/>
    <hyperlink ref="F120" r:id="rId3" display="https://podminky.urs.cz/item/CS_URS_2024_02/317351108.R"/>
    <hyperlink ref="F122" r:id="rId4" display="https://podminky.urs.cz/item/CS_URS_2025_02/317361821"/>
    <hyperlink ref="F125" r:id="rId5" display="https://podminky.urs.cz/item/CS_URS_2025_02/941111121"/>
    <hyperlink ref="F127" r:id="rId6" display="https://podminky.urs.cz/item/CS_URS_2025_02/941111221"/>
    <hyperlink ref="F129" r:id="rId7" display="https://podminky.urs.cz/item/CS_URS_2025_02/941111821"/>
    <hyperlink ref="F131" r:id="rId8" display="https://podminky.urs.cz/item/CS_URS_2025_02/944511111"/>
    <hyperlink ref="F133" r:id="rId9" display="https://podminky.urs.cz/item/CS_URS_2025_02/944511211"/>
    <hyperlink ref="F135" r:id="rId10" display="https://podminky.urs.cz/item/CS_URS_2025_02/944511811"/>
    <hyperlink ref="F137" r:id="rId11" display="https://podminky.urs.cz/item/CS_URS_2025_02/949101111"/>
    <hyperlink ref="F139" r:id="rId12" display="https://podminky.urs.cz/item/CS_URS_2025_02/993111111"/>
    <hyperlink ref="F141" r:id="rId13" display="https://podminky.urs.cz/item/CS_URS_2025_02/993111119"/>
    <hyperlink ref="F144" r:id="rId14" display="https://podminky.urs.cz/item/CS_URS_2025_02/998011002"/>
    <hyperlink ref="F148" r:id="rId15" display="https://podminky.urs.cz/item/CS_URS_2025_02/763111316"/>
    <hyperlink ref="F150" r:id="rId16" display="https://podminky.urs.cz/item/CS_URS_2025_02/763111336"/>
    <hyperlink ref="F155" r:id="rId17" display="https://podminky.urs.cz/item/CS_URS_2025_02/763111447"/>
    <hyperlink ref="F157" r:id="rId18" display="https://podminky.urs.cz/item/CS_URS_2025_02/763111717"/>
    <hyperlink ref="F159" r:id="rId19" display="https://podminky.urs.cz/item/CS_URS_2025_02/763111741"/>
    <hyperlink ref="F162" r:id="rId20" display="https://podminky.urs.cz/item/CS_URS_2025_02/763111771"/>
    <hyperlink ref="F164" r:id="rId21" display="https://podminky.urs.cz/item/CS_URS_2025_02/763112315"/>
    <hyperlink ref="F167" r:id="rId22" display="https://podminky.urs.cz/item/CS_URS_2025_02/763121426"/>
    <hyperlink ref="F169" r:id="rId23" display="https://podminky.urs.cz/item/CS_URS_2025_02/763121714"/>
    <hyperlink ref="F171" r:id="rId24" display="https://podminky.urs.cz/item/CS_URS_2025_02/763121751"/>
    <hyperlink ref="F173" r:id="rId25" display="https://podminky.urs.cz/item/CS_URS_2025_02/763121761"/>
    <hyperlink ref="F175" r:id="rId26" display="https://podminky.urs.cz/item/CS_URS_2025_02/763411115"/>
    <hyperlink ref="F177" r:id="rId27" display="https://podminky.urs.cz/item/CS_URS_2025_02/763411125"/>
    <hyperlink ref="F179" r:id="rId28" display="https://podminky.urs.cz/item/CS_URS_2025_02/998763331"/>
    <hyperlink ref="F182" r:id="rId29" display="https://podminky.urs.cz/item/CS_URS_2025_02/767995115"/>
    <hyperlink ref="F185" r:id="rId30" display="https://podminky.urs.cz/item/CS_URS_2025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757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ROUND(J85,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ROUND((SUM(BE85:BE119)),  2)</f>
        <v>0</v>
      </c>
      <c r="G33" s="35"/>
      <c r="H33" s="35"/>
      <c r="I33" s="145">
        <v>0.20999999999999999</v>
      </c>
      <c r="J33" s="144">
        <f>ROUND(((SUM(BE85:BE119))*I33),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ROUND((SUM(BF85:BF119)),  2)</f>
        <v>0</v>
      </c>
      <c r="G34" s="35"/>
      <c r="H34" s="35"/>
      <c r="I34" s="145">
        <v>0.12</v>
      </c>
      <c r="J34" s="144">
        <f>ROUND(((SUM(BF85:BF119))*I34),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ROUND((SUM(BG85:BG119)),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ROUND((SUM(BH85:BH119)),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ROUND((SUM(BI85:BI119)),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 xml:space="preserve">2025-109-2B-05 - Vodorovné kce - stropy, 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518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758</v>
      </c>
      <c r="E61" s="171"/>
      <c r="F61" s="171"/>
      <c r="G61" s="171"/>
      <c r="H61" s="171"/>
      <c r="I61" s="171"/>
      <c r="J61" s="172">
        <f>J87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759</v>
      </c>
      <c r="E62" s="171"/>
      <c r="F62" s="171"/>
      <c r="G62" s="171"/>
      <c r="H62" s="171"/>
      <c r="I62" s="171"/>
      <c r="J62" s="172">
        <f>J96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247</v>
      </c>
      <c r="E63" s="171"/>
      <c r="F63" s="171"/>
      <c r="G63" s="171"/>
      <c r="H63" s="171"/>
      <c r="I63" s="171"/>
      <c r="J63" s="172">
        <f>J98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62"/>
      <c r="C64" s="163"/>
      <c r="D64" s="164" t="s">
        <v>322</v>
      </c>
      <c r="E64" s="165"/>
      <c r="F64" s="165"/>
      <c r="G64" s="165"/>
      <c r="H64" s="165"/>
      <c r="I64" s="165"/>
      <c r="J64" s="166">
        <f>J101</f>
        <v>0</v>
      </c>
      <c r="K64" s="163"/>
      <c r="L64" s="16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68"/>
      <c r="C65" s="169"/>
      <c r="D65" s="170" t="s">
        <v>521</v>
      </c>
      <c r="E65" s="171"/>
      <c r="F65" s="171"/>
      <c r="G65" s="171"/>
      <c r="H65" s="171"/>
      <c r="I65" s="171"/>
      <c r="J65" s="172">
        <f>J102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149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57" t="str">
        <f>E7</f>
        <v>SK Modřany- provozní budova</v>
      </c>
      <c r="F75" s="29"/>
      <c r="G75" s="29"/>
      <c r="H75" s="29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140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 xml:space="preserve">2025-109-2B-05 - Vodorovné kce - stropy, </v>
      </c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>Komořanská - 47, Praha 4 - Modřany</v>
      </c>
      <c r="G79" s="37"/>
      <c r="H79" s="37"/>
      <c r="I79" s="29" t="s">
        <v>23</v>
      </c>
      <c r="J79" s="69" t="str">
        <f>IF(J12="","",J12)</f>
        <v>23. 7. 2025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40.05" customHeight="1">
      <c r="A81" s="35"/>
      <c r="B81" s="36"/>
      <c r="C81" s="29" t="s">
        <v>25</v>
      </c>
      <c r="D81" s="37"/>
      <c r="E81" s="37"/>
      <c r="F81" s="24" t="str">
        <f>E15</f>
        <v>Sportovní klub Modřany,Komořanská 47, Praha 4</v>
      </c>
      <c r="G81" s="37"/>
      <c r="H81" s="37"/>
      <c r="I81" s="29" t="s">
        <v>32</v>
      </c>
      <c r="J81" s="33" t="str">
        <f>E21</f>
        <v>ASLB spol.s.r.o.Fikarova 2157/1, Praha 4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30</v>
      </c>
      <c r="D82" s="37"/>
      <c r="E82" s="37"/>
      <c r="F82" s="24" t="str">
        <f>IF(E18="","",E18)</f>
        <v>Vyplň údaj</v>
      </c>
      <c r="G82" s="37"/>
      <c r="H82" s="37"/>
      <c r="I82" s="29" t="s">
        <v>36</v>
      </c>
      <c r="J82" s="33" t="str">
        <f>E24</f>
        <v xml:space="preserve"> 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1" customFormat="1" ht="29.28" customHeight="1">
      <c r="A84" s="174"/>
      <c r="B84" s="175"/>
      <c r="C84" s="176" t="s">
        <v>150</v>
      </c>
      <c r="D84" s="177" t="s">
        <v>59</v>
      </c>
      <c r="E84" s="177" t="s">
        <v>55</v>
      </c>
      <c r="F84" s="177" t="s">
        <v>56</v>
      </c>
      <c r="G84" s="177" t="s">
        <v>151</v>
      </c>
      <c r="H84" s="177" t="s">
        <v>152</v>
      </c>
      <c r="I84" s="177" t="s">
        <v>153</v>
      </c>
      <c r="J84" s="177" t="s">
        <v>145</v>
      </c>
      <c r="K84" s="178" t="s">
        <v>154</v>
      </c>
      <c r="L84" s="179"/>
      <c r="M84" s="89" t="s">
        <v>19</v>
      </c>
      <c r="N84" s="90" t="s">
        <v>44</v>
      </c>
      <c r="O84" s="90" t="s">
        <v>155</v>
      </c>
      <c r="P84" s="90" t="s">
        <v>156</v>
      </c>
      <c r="Q84" s="90" t="s">
        <v>157</v>
      </c>
      <c r="R84" s="90" t="s">
        <v>158</v>
      </c>
      <c r="S84" s="90" t="s">
        <v>159</v>
      </c>
      <c r="T84" s="91" t="s">
        <v>160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5"/>
      <c r="B85" s="36"/>
      <c r="C85" s="96" t="s">
        <v>161</v>
      </c>
      <c r="D85" s="37"/>
      <c r="E85" s="37"/>
      <c r="F85" s="37"/>
      <c r="G85" s="37"/>
      <c r="H85" s="37"/>
      <c r="I85" s="37"/>
      <c r="J85" s="180">
        <f>BK85</f>
        <v>0</v>
      </c>
      <c r="K85" s="37"/>
      <c r="L85" s="41"/>
      <c r="M85" s="92"/>
      <c r="N85" s="181"/>
      <c r="O85" s="93"/>
      <c r="P85" s="182">
        <f>P86+P101</f>
        <v>0</v>
      </c>
      <c r="Q85" s="93"/>
      <c r="R85" s="182">
        <f>R86+R101</f>
        <v>372.33128631181199</v>
      </c>
      <c r="S85" s="93"/>
      <c r="T85" s="183">
        <f>T86+T101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146</v>
      </c>
      <c r="BK85" s="184">
        <f>BK86+BK101</f>
        <v>0</v>
      </c>
    </row>
    <row r="86" s="12" customFormat="1" ht="25.92" customHeight="1">
      <c r="A86" s="12"/>
      <c r="B86" s="185"/>
      <c r="C86" s="186"/>
      <c r="D86" s="187" t="s">
        <v>73</v>
      </c>
      <c r="E86" s="188" t="s">
        <v>162</v>
      </c>
      <c r="F86" s="188" t="s">
        <v>523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P87+P96+P98</f>
        <v>0</v>
      </c>
      <c r="Q86" s="193"/>
      <c r="R86" s="194">
        <f>R87+R96+R98</f>
        <v>367.37795765999999</v>
      </c>
      <c r="S86" s="193"/>
      <c r="T86" s="195">
        <f>T87+T96+T98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82</v>
      </c>
      <c r="AT86" s="197" t="s">
        <v>73</v>
      </c>
      <c r="AU86" s="197" t="s">
        <v>74</v>
      </c>
      <c r="AY86" s="196" t="s">
        <v>164</v>
      </c>
      <c r="BK86" s="198">
        <f>BK87+BK96+BK98</f>
        <v>0</v>
      </c>
    </row>
    <row r="87" s="12" customFormat="1" ht="22.8" customHeight="1">
      <c r="A87" s="12"/>
      <c r="B87" s="185"/>
      <c r="C87" s="186"/>
      <c r="D87" s="187" t="s">
        <v>73</v>
      </c>
      <c r="E87" s="199" t="s">
        <v>489</v>
      </c>
      <c r="F87" s="199" t="s">
        <v>760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362.37795765999999</v>
      </c>
      <c r="S87" s="193"/>
      <c r="T87" s="195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82</v>
      </c>
      <c r="AT87" s="197" t="s">
        <v>73</v>
      </c>
      <c r="AU87" s="197" t="s">
        <v>82</v>
      </c>
      <c r="AY87" s="196" t="s">
        <v>164</v>
      </c>
      <c r="BK87" s="198">
        <f>SUM(BK88:BK95)</f>
        <v>0</v>
      </c>
    </row>
    <row r="88" s="2" customFormat="1" ht="24.15" customHeight="1">
      <c r="A88" s="35"/>
      <c r="B88" s="36"/>
      <c r="C88" s="201" t="s">
        <v>82</v>
      </c>
      <c r="D88" s="201" t="s">
        <v>167</v>
      </c>
      <c r="E88" s="202" t="s">
        <v>761</v>
      </c>
      <c r="F88" s="203" t="s">
        <v>762</v>
      </c>
      <c r="G88" s="204" t="s">
        <v>439</v>
      </c>
      <c r="H88" s="205">
        <v>2</v>
      </c>
      <c r="I88" s="206"/>
      <c r="J88" s="207">
        <f>ROUND(I88*H88,2)</f>
        <v>0</v>
      </c>
      <c r="K88" s="203" t="s">
        <v>171</v>
      </c>
      <c r="L88" s="41"/>
      <c r="M88" s="208" t="s">
        <v>19</v>
      </c>
      <c r="N88" s="209" t="s">
        <v>45</v>
      </c>
      <c r="O88" s="81"/>
      <c r="P88" s="210">
        <f>O88*H88</f>
        <v>0</v>
      </c>
      <c r="Q88" s="210">
        <v>0.12901399999999999</v>
      </c>
      <c r="R88" s="210">
        <f>Q88*H88</f>
        <v>0.25802799999999998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172</v>
      </c>
      <c r="AT88" s="212" t="s">
        <v>167</v>
      </c>
      <c r="AU88" s="212" t="s">
        <v>84</v>
      </c>
      <c r="AY88" s="14" t="s">
        <v>164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82</v>
      </c>
      <c r="BK88" s="213">
        <f>ROUND(I88*H88,2)</f>
        <v>0</v>
      </c>
      <c r="BL88" s="14" t="s">
        <v>172</v>
      </c>
      <c r="BM88" s="212" t="s">
        <v>763</v>
      </c>
    </row>
    <row r="89" s="2" customFormat="1">
      <c r="A89" s="35"/>
      <c r="B89" s="36"/>
      <c r="C89" s="37"/>
      <c r="D89" s="214" t="s">
        <v>174</v>
      </c>
      <c r="E89" s="37"/>
      <c r="F89" s="215" t="s">
        <v>764</v>
      </c>
      <c r="G89" s="37"/>
      <c r="H89" s="37"/>
      <c r="I89" s="216"/>
      <c r="J89" s="37"/>
      <c r="K89" s="37"/>
      <c r="L89" s="41"/>
      <c r="M89" s="217"/>
      <c r="N89" s="21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174</v>
      </c>
      <c r="AU89" s="14" t="s">
        <v>84</v>
      </c>
    </row>
    <row r="90" s="2" customFormat="1" ht="16.5" customHeight="1">
      <c r="A90" s="35"/>
      <c r="B90" s="36"/>
      <c r="C90" s="219" t="s">
        <v>84</v>
      </c>
      <c r="D90" s="219" t="s">
        <v>232</v>
      </c>
      <c r="E90" s="220" t="s">
        <v>765</v>
      </c>
      <c r="F90" s="221" t="s">
        <v>766</v>
      </c>
      <c r="G90" s="222" t="s">
        <v>219</v>
      </c>
      <c r="H90" s="223">
        <v>13.619999999999999</v>
      </c>
      <c r="I90" s="224"/>
      <c r="J90" s="225">
        <f>ROUND(I90*H90,2)</f>
        <v>0</v>
      </c>
      <c r="K90" s="221" t="s">
        <v>171</v>
      </c>
      <c r="L90" s="226"/>
      <c r="M90" s="227" t="s">
        <v>19</v>
      </c>
      <c r="N90" s="228" t="s">
        <v>45</v>
      </c>
      <c r="O90" s="81"/>
      <c r="P90" s="210">
        <f>O90*H90</f>
        <v>0</v>
      </c>
      <c r="Q90" s="210">
        <v>0.29499999999999998</v>
      </c>
      <c r="R90" s="210">
        <f>Q90*H90</f>
        <v>4.0178999999999991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206</v>
      </c>
      <c r="AT90" s="212" t="s">
        <v>232</v>
      </c>
      <c r="AU90" s="212" t="s">
        <v>84</v>
      </c>
      <c r="AY90" s="14" t="s">
        <v>164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82</v>
      </c>
      <c r="BK90" s="213">
        <f>ROUND(I90*H90,2)</f>
        <v>0</v>
      </c>
      <c r="BL90" s="14" t="s">
        <v>172</v>
      </c>
      <c r="BM90" s="212" t="s">
        <v>767</v>
      </c>
    </row>
    <row r="91" s="2" customFormat="1" ht="24.15" customHeight="1">
      <c r="A91" s="35"/>
      <c r="B91" s="36"/>
      <c r="C91" s="201" t="s">
        <v>181</v>
      </c>
      <c r="D91" s="201" t="s">
        <v>167</v>
      </c>
      <c r="E91" s="202" t="s">
        <v>768</v>
      </c>
      <c r="F91" s="203" t="s">
        <v>769</v>
      </c>
      <c r="G91" s="204" t="s">
        <v>439</v>
      </c>
      <c r="H91" s="205">
        <v>72</v>
      </c>
      <c r="I91" s="206"/>
      <c r="J91" s="207">
        <f>ROUND(I91*H91,2)</f>
        <v>0</v>
      </c>
      <c r="K91" s="203" t="s">
        <v>171</v>
      </c>
      <c r="L91" s="41"/>
      <c r="M91" s="208" t="s">
        <v>19</v>
      </c>
      <c r="N91" s="209" t="s">
        <v>45</v>
      </c>
      <c r="O91" s="81"/>
      <c r="P91" s="210">
        <f>O91*H91</f>
        <v>0</v>
      </c>
      <c r="Q91" s="210">
        <v>0.186364</v>
      </c>
      <c r="R91" s="210">
        <f>Q91*H91</f>
        <v>13.418208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172</v>
      </c>
      <c r="AT91" s="212" t="s">
        <v>167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172</v>
      </c>
      <c r="BM91" s="212" t="s">
        <v>770</v>
      </c>
    </row>
    <row r="92" s="2" customFormat="1">
      <c r="A92" s="35"/>
      <c r="B92" s="36"/>
      <c r="C92" s="37"/>
      <c r="D92" s="214" t="s">
        <v>174</v>
      </c>
      <c r="E92" s="37"/>
      <c r="F92" s="215" t="s">
        <v>771</v>
      </c>
      <c r="G92" s="37"/>
      <c r="H92" s="37"/>
      <c r="I92" s="216"/>
      <c r="J92" s="37"/>
      <c r="K92" s="37"/>
      <c r="L92" s="41"/>
      <c r="M92" s="217"/>
      <c r="N92" s="21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174</v>
      </c>
      <c r="AU92" s="14" t="s">
        <v>84</v>
      </c>
    </row>
    <row r="93" s="2" customFormat="1" ht="16.5" customHeight="1">
      <c r="A93" s="35"/>
      <c r="B93" s="36"/>
      <c r="C93" s="219" t="s">
        <v>172</v>
      </c>
      <c r="D93" s="219" t="s">
        <v>232</v>
      </c>
      <c r="E93" s="220" t="s">
        <v>765</v>
      </c>
      <c r="F93" s="221" t="s">
        <v>766</v>
      </c>
      <c r="G93" s="222" t="s">
        <v>219</v>
      </c>
      <c r="H93" s="223">
        <v>753.12</v>
      </c>
      <c r="I93" s="224"/>
      <c r="J93" s="225">
        <f>ROUND(I93*H93,2)</f>
        <v>0</v>
      </c>
      <c r="K93" s="221" t="s">
        <v>171</v>
      </c>
      <c r="L93" s="226"/>
      <c r="M93" s="227" t="s">
        <v>19</v>
      </c>
      <c r="N93" s="228" t="s">
        <v>45</v>
      </c>
      <c r="O93" s="81"/>
      <c r="P93" s="210">
        <f>O93*H93</f>
        <v>0</v>
      </c>
      <c r="Q93" s="210">
        <v>0.29499999999999998</v>
      </c>
      <c r="R93" s="210">
        <f>Q93*H93</f>
        <v>222.1704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206</v>
      </c>
      <c r="AT93" s="212" t="s">
        <v>232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172</v>
      </c>
      <c r="BM93" s="212" t="s">
        <v>772</v>
      </c>
    </row>
    <row r="94" s="2" customFormat="1" ht="24.15" customHeight="1">
      <c r="A94" s="35"/>
      <c r="B94" s="36"/>
      <c r="C94" s="201" t="s">
        <v>190</v>
      </c>
      <c r="D94" s="201" t="s">
        <v>167</v>
      </c>
      <c r="E94" s="202" t="s">
        <v>773</v>
      </c>
      <c r="F94" s="203" t="s">
        <v>774</v>
      </c>
      <c r="G94" s="204" t="s">
        <v>178</v>
      </c>
      <c r="H94" s="205">
        <v>48.966000000000001</v>
      </c>
      <c r="I94" s="206"/>
      <c r="J94" s="207">
        <f>ROUND(I94*H94,2)</f>
        <v>0</v>
      </c>
      <c r="K94" s="203" t="s">
        <v>171</v>
      </c>
      <c r="L94" s="41"/>
      <c r="M94" s="208" t="s">
        <v>19</v>
      </c>
      <c r="N94" s="209" t="s">
        <v>45</v>
      </c>
      <c r="O94" s="81"/>
      <c r="P94" s="210">
        <f>O94*H94</f>
        <v>0</v>
      </c>
      <c r="Q94" s="210">
        <v>2.5020099999999998</v>
      </c>
      <c r="R94" s="210">
        <f>Q94*H94</f>
        <v>122.51342165999999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172</v>
      </c>
      <c r="AT94" s="212" t="s">
        <v>167</v>
      </c>
      <c r="AU94" s="212" t="s">
        <v>84</v>
      </c>
      <c r="AY94" s="14" t="s">
        <v>164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82</v>
      </c>
      <c r="BK94" s="213">
        <f>ROUND(I94*H94,2)</f>
        <v>0</v>
      </c>
      <c r="BL94" s="14" t="s">
        <v>172</v>
      </c>
      <c r="BM94" s="212" t="s">
        <v>775</v>
      </c>
    </row>
    <row r="95" s="2" customFormat="1">
      <c r="A95" s="35"/>
      <c r="B95" s="36"/>
      <c r="C95" s="37"/>
      <c r="D95" s="214" t="s">
        <v>174</v>
      </c>
      <c r="E95" s="37"/>
      <c r="F95" s="215" t="s">
        <v>776</v>
      </c>
      <c r="G95" s="37"/>
      <c r="H95" s="37"/>
      <c r="I95" s="216"/>
      <c r="J95" s="37"/>
      <c r="K95" s="37"/>
      <c r="L95" s="41"/>
      <c r="M95" s="217"/>
      <c r="N95" s="218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174</v>
      </c>
      <c r="AU95" s="14" t="s">
        <v>84</v>
      </c>
    </row>
    <row r="96" s="12" customFormat="1" ht="22.8" customHeight="1">
      <c r="A96" s="12"/>
      <c r="B96" s="185"/>
      <c r="C96" s="186"/>
      <c r="D96" s="187" t="s">
        <v>73</v>
      </c>
      <c r="E96" s="199" t="s">
        <v>496</v>
      </c>
      <c r="F96" s="199" t="s">
        <v>777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P97</f>
        <v>0</v>
      </c>
      <c r="Q96" s="193"/>
      <c r="R96" s="194">
        <f>R97</f>
        <v>5</v>
      </c>
      <c r="S96" s="193"/>
      <c r="T96" s="195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6" t="s">
        <v>82</v>
      </c>
      <c r="AT96" s="197" t="s">
        <v>73</v>
      </c>
      <c r="AU96" s="197" t="s">
        <v>82</v>
      </c>
      <c r="AY96" s="196" t="s">
        <v>164</v>
      </c>
      <c r="BK96" s="198">
        <f>BK97</f>
        <v>0</v>
      </c>
    </row>
    <row r="97" s="2" customFormat="1" ht="24.15" customHeight="1">
      <c r="A97" s="35"/>
      <c r="B97" s="36"/>
      <c r="C97" s="201" t="s">
        <v>195</v>
      </c>
      <c r="D97" s="201" t="s">
        <v>167</v>
      </c>
      <c r="E97" s="202" t="s">
        <v>778</v>
      </c>
      <c r="F97" s="203" t="s">
        <v>779</v>
      </c>
      <c r="G97" s="204" t="s">
        <v>780</v>
      </c>
      <c r="H97" s="205">
        <v>1</v>
      </c>
      <c r="I97" s="206"/>
      <c r="J97" s="207">
        <f>ROUND(I97*H97,2)</f>
        <v>0</v>
      </c>
      <c r="K97" s="203" t="s">
        <v>19</v>
      </c>
      <c r="L97" s="41"/>
      <c r="M97" s="208" t="s">
        <v>19</v>
      </c>
      <c r="N97" s="209" t="s">
        <v>45</v>
      </c>
      <c r="O97" s="81"/>
      <c r="P97" s="210">
        <f>O97*H97</f>
        <v>0</v>
      </c>
      <c r="Q97" s="210">
        <v>5</v>
      </c>
      <c r="R97" s="210">
        <f>Q97*H97</f>
        <v>5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172</v>
      </c>
      <c r="AT97" s="212" t="s">
        <v>167</v>
      </c>
      <c r="AU97" s="212" t="s">
        <v>84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172</v>
      </c>
      <c r="BM97" s="212" t="s">
        <v>781</v>
      </c>
    </row>
    <row r="98" s="12" customFormat="1" ht="22.8" customHeight="1">
      <c r="A98" s="12"/>
      <c r="B98" s="185"/>
      <c r="C98" s="186"/>
      <c r="D98" s="187" t="s">
        <v>73</v>
      </c>
      <c r="E98" s="199" t="s">
        <v>310</v>
      </c>
      <c r="F98" s="199" t="s">
        <v>311</v>
      </c>
      <c r="G98" s="186"/>
      <c r="H98" s="186"/>
      <c r="I98" s="189"/>
      <c r="J98" s="200">
        <f>BK98</f>
        <v>0</v>
      </c>
      <c r="K98" s="186"/>
      <c r="L98" s="191"/>
      <c r="M98" s="192"/>
      <c r="N98" s="193"/>
      <c r="O98" s="193"/>
      <c r="P98" s="194">
        <f>SUM(P99:P100)</f>
        <v>0</v>
      </c>
      <c r="Q98" s="193"/>
      <c r="R98" s="194">
        <f>SUM(R99:R100)</f>
        <v>0</v>
      </c>
      <c r="S98" s="193"/>
      <c r="T98" s="195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6" t="s">
        <v>82</v>
      </c>
      <c r="AT98" s="197" t="s">
        <v>73</v>
      </c>
      <c r="AU98" s="197" t="s">
        <v>82</v>
      </c>
      <c r="AY98" s="196" t="s">
        <v>164</v>
      </c>
      <c r="BK98" s="198">
        <f>SUM(BK99:BK100)</f>
        <v>0</v>
      </c>
    </row>
    <row r="99" s="2" customFormat="1" ht="33" customHeight="1">
      <c r="A99" s="35"/>
      <c r="B99" s="36"/>
      <c r="C99" s="201" t="s">
        <v>200</v>
      </c>
      <c r="D99" s="201" t="s">
        <v>167</v>
      </c>
      <c r="E99" s="202" t="s">
        <v>652</v>
      </c>
      <c r="F99" s="203" t="s">
        <v>653</v>
      </c>
      <c r="G99" s="204" t="s">
        <v>203</v>
      </c>
      <c r="H99" s="205">
        <v>367.37799999999999</v>
      </c>
      <c r="I99" s="206"/>
      <c r="J99" s="207">
        <f>ROUND(I99*H99,2)</f>
        <v>0</v>
      </c>
      <c r="K99" s="203" t="s">
        <v>171</v>
      </c>
      <c r="L99" s="41"/>
      <c r="M99" s="208" t="s">
        <v>19</v>
      </c>
      <c r="N99" s="209" t="s">
        <v>45</v>
      </c>
      <c r="O99" s="8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172</v>
      </c>
      <c r="AT99" s="212" t="s">
        <v>167</v>
      </c>
      <c r="AU99" s="212" t="s">
        <v>84</v>
      </c>
      <c r="AY99" s="14" t="s">
        <v>164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82</v>
      </c>
      <c r="BK99" s="213">
        <f>ROUND(I99*H99,2)</f>
        <v>0</v>
      </c>
      <c r="BL99" s="14" t="s">
        <v>172</v>
      </c>
      <c r="BM99" s="212" t="s">
        <v>782</v>
      </c>
    </row>
    <row r="100" s="2" customFormat="1">
      <c r="A100" s="35"/>
      <c r="B100" s="36"/>
      <c r="C100" s="37"/>
      <c r="D100" s="214" t="s">
        <v>174</v>
      </c>
      <c r="E100" s="37"/>
      <c r="F100" s="215" t="s">
        <v>655</v>
      </c>
      <c r="G100" s="37"/>
      <c r="H100" s="37"/>
      <c r="I100" s="216"/>
      <c r="J100" s="37"/>
      <c r="K100" s="37"/>
      <c r="L100" s="41"/>
      <c r="M100" s="217"/>
      <c r="N100" s="218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174</v>
      </c>
      <c r="AU100" s="14" t="s">
        <v>84</v>
      </c>
    </row>
    <row r="101" s="12" customFormat="1" ht="25.92" customHeight="1">
      <c r="A101" s="12"/>
      <c r="B101" s="185"/>
      <c r="C101" s="186"/>
      <c r="D101" s="187" t="s">
        <v>73</v>
      </c>
      <c r="E101" s="188" t="s">
        <v>454</v>
      </c>
      <c r="F101" s="188" t="s">
        <v>455</v>
      </c>
      <c r="G101" s="186"/>
      <c r="H101" s="186"/>
      <c r="I101" s="189"/>
      <c r="J101" s="190">
        <f>BK101</f>
        <v>0</v>
      </c>
      <c r="K101" s="186"/>
      <c r="L101" s="191"/>
      <c r="M101" s="192"/>
      <c r="N101" s="193"/>
      <c r="O101" s="193"/>
      <c r="P101" s="194">
        <f>P102</f>
        <v>0</v>
      </c>
      <c r="Q101" s="193"/>
      <c r="R101" s="194">
        <f>R102</f>
        <v>4.9533286518120008</v>
      </c>
      <c r="S101" s="193"/>
      <c r="T101" s="195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6" t="s">
        <v>84</v>
      </c>
      <c r="AT101" s="197" t="s">
        <v>73</v>
      </c>
      <c r="AU101" s="197" t="s">
        <v>74</v>
      </c>
      <c r="AY101" s="196" t="s">
        <v>164</v>
      </c>
      <c r="BK101" s="198">
        <f>BK102</f>
        <v>0</v>
      </c>
    </row>
    <row r="102" s="12" customFormat="1" ht="22.8" customHeight="1">
      <c r="A102" s="12"/>
      <c r="B102" s="185"/>
      <c r="C102" s="186"/>
      <c r="D102" s="187" t="s">
        <v>73</v>
      </c>
      <c r="E102" s="199" t="s">
        <v>656</v>
      </c>
      <c r="F102" s="199" t="s">
        <v>657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SUM(P103:P119)</f>
        <v>0</v>
      </c>
      <c r="Q102" s="193"/>
      <c r="R102" s="194">
        <f>SUM(R103:R119)</f>
        <v>4.9533286518120008</v>
      </c>
      <c r="S102" s="193"/>
      <c r="T102" s="195">
        <f>SUM(T103:T119)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6" t="s">
        <v>84</v>
      </c>
      <c r="AT102" s="197" t="s">
        <v>73</v>
      </c>
      <c r="AU102" s="197" t="s">
        <v>82</v>
      </c>
      <c r="AY102" s="196" t="s">
        <v>164</v>
      </c>
      <c r="BK102" s="198">
        <f>SUM(BK103:BK119)</f>
        <v>0</v>
      </c>
    </row>
    <row r="103" s="2" customFormat="1" ht="24.15" customHeight="1">
      <c r="A103" s="35"/>
      <c r="B103" s="36"/>
      <c r="C103" s="201" t="s">
        <v>206</v>
      </c>
      <c r="D103" s="201" t="s">
        <v>167</v>
      </c>
      <c r="E103" s="202" t="s">
        <v>783</v>
      </c>
      <c r="F103" s="203" t="s">
        <v>784</v>
      </c>
      <c r="G103" s="204" t="s">
        <v>170</v>
      </c>
      <c r="H103" s="205">
        <v>6.6799999999999997</v>
      </c>
      <c r="I103" s="206"/>
      <c r="J103" s="207">
        <f>ROUND(I103*H103,2)</f>
        <v>0</v>
      </c>
      <c r="K103" s="203" t="s">
        <v>171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0.012204690900000001</v>
      </c>
      <c r="R103" s="210">
        <f>Q103*H103</f>
        <v>0.081527335211999993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292</v>
      </c>
      <c r="AT103" s="212" t="s">
        <v>167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292</v>
      </c>
      <c r="BM103" s="212" t="s">
        <v>785</v>
      </c>
    </row>
    <row r="104" s="2" customFormat="1">
      <c r="A104" s="35"/>
      <c r="B104" s="36"/>
      <c r="C104" s="37"/>
      <c r="D104" s="214" t="s">
        <v>174</v>
      </c>
      <c r="E104" s="37"/>
      <c r="F104" s="215" t="s">
        <v>786</v>
      </c>
      <c r="G104" s="37"/>
      <c r="H104" s="37"/>
      <c r="I104" s="216"/>
      <c r="J104" s="37"/>
      <c r="K104" s="37"/>
      <c r="L104" s="41"/>
      <c r="M104" s="217"/>
      <c r="N104" s="21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174</v>
      </c>
      <c r="AU104" s="14" t="s">
        <v>84</v>
      </c>
    </row>
    <row r="105" s="2" customFormat="1" ht="24.15" customHeight="1">
      <c r="A105" s="35"/>
      <c r="B105" s="36"/>
      <c r="C105" s="201" t="s">
        <v>211</v>
      </c>
      <c r="D105" s="201" t="s">
        <v>167</v>
      </c>
      <c r="E105" s="202" t="s">
        <v>787</v>
      </c>
      <c r="F105" s="203" t="s">
        <v>788</v>
      </c>
      <c r="G105" s="204" t="s">
        <v>170</v>
      </c>
      <c r="H105" s="205">
        <v>125.26000000000001</v>
      </c>
      <c r="I105" s="206"/>
      <c r="J105" s="207">
        <f>ROUND(I105*H105,2)</f>
        <v>0</v>
      </c>
      <c r="K105" s="203" t="s">
        <v>171</v>
      </c>
      <c r="L105" s="41"/>
      <c r="M105" s="208" t="s">
        <v>19</v>
      </c>
      <c r="N105" s="209" t="s">
        <v>45</v>
      </c>
      <c r="O105" s="81"/>
      <c r="P105" s="210">
        <f>O105*H105</f>
        <v>0</v>
      </c>
      <c r="Q105" s="210">
        <v>0.01259502</v>
      </c>
      <c r="R105" s="210">
        <f>Q105*H105</f>
        <v>1.5776522052000002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292</v>
      </c>
      <c r="AT105" s="212" t="s">
        <v>167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292</v>
      </c>
      <c r="BM105" s="212" t="s">
        <v>789</v>
      </c>
    </row>
    <row r="106" s="2" customFormat="1">
      <c r="A106" s="35"/>
      <c r="B106" s="36"/>
      <c r="C106" s="37"/>
      <c r="D106" s="214" t="s">
        <v>174</v>
      </c>
      <c r="E106" s="37"/>
      <c r="F106" s="215" t="s">
        <v>790</v>
      </c>
      <c r="G106" s="37"/>
      <c r="H106" s="37"/>
      <c r="I106" s="216"/>
      <c r="J106" s="37"/>
      <c r="K106" s="37"/>
      <c r="L106" s="41"/>
      <c r="M106" s="217"/>
      <c r="N106" s="218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174</v>
      </c>
      <c r="AU106" s="14" t="s">
        <v>84</v>
      </c>
    </row>
    <row r="107" s="2" customFormat="1" ht="24.15" customHeight="1">
      <c r="A107" s="35"/>
      <c r="B107" s="36"/>
      <c r="C107" s="201" t="s">
        <v>216</v>
      </c>
      <c r="D107" s="201" t="s">
        <v>167</v>
      </c>
      <c r="E107" s="202" t="s">
        <v>791</v>
      </c>
      <c r="F107" s="203" t="s">
        <v>792</v>
      </c>
      <c r="G107" s="204" t="s">
        <v>170</v>
      </c>
      <c r="H107" s="205">
        <v>183.06</v>
      </c>
      <c r="I107" s="206"/>
      <c r="J107" s="207">
        <f>ROUND(I107*H107,2)</f>
        <v>0</v>
      </c>
      <c r="K107" s="203" t="s">
        <v>171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0.016610690000000001</v>
      </c>
      <c r="R107" s="210">
        <f>Q107*H107</f>
        <v>3.0407529114000003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292</v>
      </c>
      <c r="AT107" s="212" t="s">
        <v>167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292</v>
      </c>
      <c r="BM107" s="212" t="s">
        <v>793</v>
      </c>
    </row>
    <row r="108" s="2" customFormat="1">
      <c r="A108" s="35"/>
      <c r="B108" s="36"/>
      <c r="C108" s="37"/>
      <c r="D108" s="214" t="s">
        <v>174</v>
      </c>
      <c r="E108" s="37"/>
      <c r="F108" s="215" t="s">
        <v>794</v>
      </c>
      <c r="G108" s="37"/>
      <c r="H108" s="37"/>
      <c r="I108" s="216"/>
      <c r="J108" s="37"/>
      <c r="K108" s="37"/>
      <c r="L108" s="41"/>
      <c r="M108" s="217"/>
      <c r="N108" s="218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174</v>
      </c>
      <c r="AU108" s="14" t="s">
        <v>84</v>
      </c>
    </row>
    <row r="109" s="2" customFormat="1" ht="24.15" customHeight="1">
      <c r="A109" s="35"/>
      <c r="B109" s="36"/>
      <c r="C109" s="201" t="s">
        <v>222</v>
      </c>
      <c r="D109" s="201" t="s">
        <v>167</v>
      </c>
      <c r="E109" s="202" t="s">
        <v>795</v>
      </c>
      <c r="F109" s="203" t="s">
        <v>796</v>
      </c>
      <c r="G109" s="204" t="s">
        <v>170</v>
      </c>
      <c r="H109" s="205">
        <v>131.94</v>
      </c>
      <c r="I109" s="206"/>
      <c r="J109" s="207">
        <f>ROUND(I109*H109,2)</f>
        <v>0</v>
      </c>
      <c r="K109" s="203" t="s">
        <v>171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0.00010000000000000001</v>
      </c>
      <c r="R109" s="210">
        <f>Q109*H109</f>
        <v>0.013194000000000001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292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292</v>
      </c>
      <c r="BM109" s="212" t="s">
        <v>797</v>
      </c>
    </row>
    <row r="110" s="2" customFormat="1">
      <c r="A110" s="35"/>
      <c r="B110" s="36"/>
      <c r="C110" s="37"/>
      <c r="D110" s="214" t="s">
        <v>174</v>
      </c>
      <c r="E110" s="37"/>
      <c r="F110" s="215" t="s">
        <v>798</v>
      </c>
      <c r="G110" s="37"/>
      <c r="H110" s="37"/>
      <c r="I110" s="216"/>
      <c r="J110" s="37"/>
      <c r="K110" s="37"/>
      <c r="L110" s="41"/>
      <c r="M110" s="217"/>
      <c r="N110" s="218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174</v>
      </c>
      <c r="AU110" s="14" t="s">
        <v>84</v>
      </c>
    </row>
    <row r="111" s="2" customFormat="1" ht="24.15" customHeight="1">
      <c r="A111" s="35"/>
      <c r="B111" s="36"/>
      <c r="C111" s="201" t="s">
        <v>8</v>
      </c>
      <c r="D111" s="201" t="s">
        <v>167</v>
      </c>
      <c r="E111" s="202" t="s">
        <v>799</v>
      </c>
      <c r="F111" s="203" t="s">
        <v>800</v>
      </c>
      <c r="G111" s="204" t="s">
        <v>170</v>
      </c>
      <c r="H111" s="205">
        <v>125.26000000000001</v>
      </c>
      <c r="I111" s="206"/>
      <c r="J111" s="207">
        <f>ROUND(I111*H111,2)</f>
        <v>0</v>
      </c>
      <c r="K111" s="203" t="s">
        <v>171</v>
      </c>
      <c r="L111" s="41"/>
      <c r="M111" s="208" t="s">
        <v>19</v>
      </c>
      <c r="N111" s="209" t="s">
        <v>45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292</v>
      </c>
      <c r="AT111" s="212" t="s">
        <v>167</v>
      </c>
      <c r="AU111" s="212" t="s">
        <v>84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292</v>
      </c>
      <c r="BM111" s="212" t="s">
        <v>801</v>
      </c>
    </row>
    <row r="112" s="2" customFormat="1">
      <c r="A112" s="35"/>
      <c r="B112" s="36"/>
      <c r="C112" s="37"/>
      <c r="D112" s="214" t="s">
        <v>174</v>
      </c>
      <c r="E112" s="37"/>
      <c r="F112" s="215" t="s">
        <v>802</v>
      </c>
      <c r="G112" s="37"/>
      <c r="H112" s="37"/>
      <c r="I112" s="216"/>
      <c r="J112" s="37"/>
      <c r="K112" s="37"/>
      <c r="L112" s="41"/>
      <c r="M112" s="217"/>
      <c r="N112" s="218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174</v>
      </c>
      <c r="AU112" s="14" t="s">
        <v>84</v>
      </c>
    </row>
    <row r="113" s="2" customFormat="1" ht="16.5" customHeight="1">
      <c r="A113" s="35"/>
      <c r="B113" s="36"/>
      <c r="C113" s="219" t="s">
        <v>231</v>
      </c>
      <c r="D113" s="219" t="s">
        <v>232</v>
      </c>
      <c r="E113" s="220" t="s">
        <v>688</v>
      </c>
      <c r="F113" s="221" t="s">
        <v>689</v>
      </c>
      <c r="G113" s="222" t="s">
        <v>170</v>
      </c>
      <c r="H113" s="223">
        <v>140.72999999999999</v>
      </c>
      <c r="I113" s="224"/>
      <c r="J113" s="225">
        <f>ROUND(I113*H113,2)</f>
        <v>0</v>
      </c>
      <c r="K113" s="221" t="s">
        <v>171</v>
      </c>
      <c r="L113" s="226"/>
      <c r="M113" s="227" t="s">
        <v>19</v>
      </c>
      <c r="N113" s="228" t="s">
        <v>45</v>
      </c>
      <c r="O113" s="81"/>
      <c r="P113" s="210">
        <f>O113*H113</f>
        <v>0</v>
      </c>
      <c r="Q113" s="210">
        <v>0.00013999999999999999</v>
      </c>
      <c r="R113" s="210">
        <f>Q113*H113</f>
        <v>0.019702199999999996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443</v>
      </c>
      <c r="AT113" s="212" t="s">
        <v>232</v>
      </c>
      <c r="AU113" s="212" t="s">
        <v>84</v>
      </c>
      <c r="AY113" s="14" t="s">
        <v>164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82</v>
      </c>
      <c r="BK113" s="213">
        <f>ROUND(I113*H113,2)</f>
        <v>0</v>
      </c>
      <c r="BL113" s="14" t="s">
        <v>292</v>
      </c>
      <c r="BM113" s="212" t="s">
        <v>803</v>
      </c>
    </row>
    <row r="114" s="2" customFormat="1" ht="16.5" customHeight="1">
      <c r="A114" s="35"/>
      <c r="B114" s="36"/>
      <c r="C114" s="201" t="s">
        <v>236</v>
      </c>
      <c r="D114" s="201" t="s">
        <v>167</v>
      </c>
      <c r="E114" s="202" t="s">
        <v>804</v>
      </c>
      <c r="F114" s="203" t="s">
        <v>805</v>
      </c>
      <c r="G114" s="204" t="s">
        <v>170</v>
      </c>
      <c r="H114" s="205">
        <v>21.149999999999999</v>
      </c>
      <c r="I114" s="206"/>
      <c r="J114" s="207">
        <f>ROUND(I114*H114,2)</f>
        <v>0</v>
      </c>
      <c r="K114" s="203" t="s">
        <v>171</v>
      </c>
      <c r="L114" s="41"/>
      <c r="M114" s="208" t="s">
        <v>19</v>
      </c>
      <c r="N114" s="209" t="s">
        <v>45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292</v>
      </c>
      <c r="AT114" s="212" t="s">
        <v>167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292</v>
      </c>
      <c r="BM114" s="212" t="s">
        <v>806</v>
      </c>
    </row>
    <row r="115" s="2" customFormat="1">
      <c r="A115" s="35"/>
      <c r="B115" s="36"/>
      <c r="C115" s="37"/>
      <c r="D115" s="214" t="s">
        <v>174</v>
      </c>
      <c r="E115" s="37"/>
      <c r="F115" s="215" t="s">
        <v>807</v>
      </c>
      <c r="G115" s="37"/>
      <c r="H115" s="37"/>
      <c r="I115" s="216"/>
      <c r="J115" s="37"/>
      <c r="K115" s="37"/>
      <c r="L115" s="41"/>
      <c r="M115" s="217"/>
      <c r="N115" s="218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174</v>
      </c>
      <c r="AU115" s="14" t="s">
        <v>84</v>
      </c>
    </row>
    <row r="116" s="2" customFormat="1" ht="21.75" customHeight="1">
      <c r="A116" s="35"/>
      <c r="B116" s="36"/>
      <c r="C116" s="201" t="s">
        <v>238</v>
      </c>
      <c r="D116" s="201" t="s">
        <v>167</v>
      </c>
      <c r="E116" s="202" t="s">
        <v>808</v>
      </c>
      <c r="F116" s="203" t="s">
        <v>809</v>
      </c>
      <c r="G116" s="204" t="s">
        <v>170</v>
      </c>
      <c r="H116" s="205">
        <v>315</v>
      </c>
      <c r="I116" s="206"/>
      <c r="J116" s="207">
        <f>ROUND(I116*H116,2)</f>
        <v>0</v>
      </c>
      <c r="K116" s="203" t="s">
        <v>171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0.00069999999999999999</v>
      </c>
      <c r="R116" s="210">
        <f>Q116*H116</f>
        <v>0.2205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292</v>
      </c>
      <c r="AT116" s="212" t="s">
        <v>167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292</v>
      </c>
      <c r="BM116" s="212" t="s">
        <v>810</v>
      </c>
    </row>
    <row r="117" s="2" customFormat="1">
      <c r="A117" s="35"/>
      <c r="B117" s="36"/>
      <c r="C117" s="37"/>
      <c r="D117" s="214" t="s">
        <v>174</v>
      </c>
      <c r="E117" s="37"/>
      <c r="F117" s="215" t="s">
        <v>811</v>
      </c>
      <c r="G117" s="37"/>
      <c r="H117" s="37"/>
      <c r="I117" s="216"/>
      <c r="J117" s="37"/>
      <c r="K117" s="37"/>
      <c r="L117" s="41"/>
      <c r="M117" s="217"/>
      <c r="N117" s="218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174</v>
      </c>
      <c r="AU117" s="14" t="s">
        <v>84</v>
      </c>
    </row>
    <row r="118" s="2" customFormat="1" ht="37.8" customHeight="1">
      <c r="A118" s="35"/>
      <c r="B118" s="36"/>
      <c r="C118" s="201" t="s">
        <v>292</v>
      </c>
      <c r="D118" s="201" t="s">
        <v>167</v>
      </c>
      <c r="E118" s="202" t="s">
        <v>736</v>
      </c>
      <c r="F118" s="203" t="s">
        <v>737</v>
      </c>
      <c r="G118" s="204" t="s">
        <v>203</v>
      </c>
      <c r="H118" s="205">
        <v>4.9530000000000003</v>
      </c>
      <c r="I118" s="206"/>
      <c r="J118" s="207">
        <f>ROUND(I118*H118,2)</f>
        <v>0</v>
      </c>
      <c r="K118" s="203" t="s">
        <v>171</v>
      </c>
      <c r="L118" s="41"/>
      <c r="M118" s="208" t="s">
        <v>19</v>
      </c>
      <c r="N118" s="209" t="s">
        <v>45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292</v>
      </c>
      <c r="AT118" s="212" t="s">
        <v>167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292</v>
      </c>
      <c r="BM118" s="212" t="s">
        <v>812</v>
      </c>
    </row>
    <row r="119" s="2" customFormat="1">
      <c r="A119" s="35"/>
      <c r="B119" s="36"/>
      <c r="C119" s="37"/>
      <c r="D119" s="214" t="s">
        <v>174</v>
      </c>
      <c r="E119" s="37"/>
      <c r="F119" s="215" t="s">
        <v>739</v>
      </c>
      <c r="G119" s="37"/>
      <c r="H119" s="37"/>
      <c r="I119" s="216"/>
      <c r="J119" s="37"/>
      <c r="K119" s="37"/>
      <c r="L119" s="41"/>
      <c r="M119" s="229"/>
      <c r="N119" s="230"/>
      <c r="O119" s="231"/>
      <c r="P119" s="231"/>
      <c r="Q119" s="231"/>
      <c r="R119" s="231"/>
      <c r="S119" s="231"/>
      <c r="T119" s="23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174</v>
      </c>
      <c r="AU119" s="14" t="s">
        <v>84</v>
      </c>
    </row>
    <row r="120" s="2" customFormat="1" ht="6.96" customHeight="1">
      <c r="A120" s="35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41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sheet="1" autoFilter="0" formatColumns="0" formatRows="0" objects="1" scenarios="1" spinCount="100000" saltValue="VuXxYkazQlXR/fW5UlgG/D/TGDU3BO3Y2+OlijyrpS9Zto1vKYO1ERBwJjJD/hHvjz2kZzT+oRUi60ETL7MFGg==" hashValue="hvKnbq2TfkSA1ThNS2TOypea0JPAVGJp1DfNmHjczUxDOORn2D2t0rjTG3zcqkdbaxRzR/PTZbzNP/MMbAgRqw==" algorithmName="SHA-512" password="CC35"/>
  <autoFilter ref="C84:K11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411121125"/>
    <hyperlink ref="F92" r:id="rId2" display="https://podminky.urs.cz/item/CS_URS_2025_02/411121127"/>
    <hyperlink ref="F95" r:id="rId3" display="https://podminky.urs.cz/item/CS_URS_2025_02/411321515"/>
    <hyperlink ref="F100" r:id="rId4" display="https://podminky.urs.cz/item/CS_URS_2025_02/998011002"/>
    <hyperlink ref="F104" r:id="rId5" display="https://podminky.urs.cz/item/CS_URS_2025_02/763131411"/>
    <hyperlink ref="F106" r:id="rId6" display="https://podminky.urs.cz/item/CS_URS_2025_02/763131451"/>
    <hyperlink ref="F108" r:id="rId7" display="https://podminky.urs.cz/item/CS_URS_2025_02/763131491"/>
    <hyperlink ref="F110" r:id="rId8" display="https://podminky.urs.cz/item/CS_URS_2025_02/763131714"/>
    <hyperlink ref="F112" r:id="rId9" display="https://podminky.urs.cz/item/CS_URS_2025_02/763131751"/>
    <hyperlink ref="F115" r:id="rId10" display="https://podminky.urs.cz/item/CS_URS_2025_02/763131761"/>
    <hyperlink ref="F117" r:id="rId11" display="https://podminky.urs.cz/item/CS_URS_2025_02/763131771"/>
    <hyperlink ref="F119" r:id="rId12" display="https://podminky.urs.cz/item/CS_URS_2025_02/9987633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813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ROUND(J85,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ROUND((SUM(BE85:BE150)),  2)</f>
        <v>0</v>
      </c>
      <c r="G33" s="35"/>
      <c r="H33" s="35"/>
      <c r="I33" s="145">
        <v>0.20999999999999999</v>
      </c>
      <c r="J33" s="144">
        <f>ROUND(((SUM(BE85:BE150))*I33),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ROUND((SUM(BF85:BF150)),  2)</f>
        <v>0</v>
      </c>
      <c r="G34" s="35"/>
      <c r="H34" s="35"/>
      <c r="I34" s="145">
        <v>0.12</v>
      </c>
      <c r="J34" s="144">
        <f>ROUND(((SUM(BF85:BF150))*I34),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ROUND((SUM(BG85:BG150)),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ROUND((SUM(BH85:BH150)),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ROUND((SUM(BI85:BI150)),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2025-109-2-06 - Střechy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322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814</v>
      </c>
      <c r="E61" s="171"/>
      <c r="F61" s="171"/>
      <c r="G61" s="171"/>
      <c r="H61" s="171"/>
      <c r="I61" s="171"/>
      <c r="J61" s="172">
        <f>J87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324</v>
      </c>
      <c r="E62" s="171"/>
      <c r="F62" s="171"/>
      <c r="G62" s="171"/>
      <c r="H62" s="171"/>
      <c r="I62" s="171"/>
      <c r="J62" s="172">
        <f>J117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815</v>
      </c>
      <c r="E63" s="171"/>
      <c r="F63" s="171"/>
      <c r="G63" s="171"/>
      <c r="H63" s="171"/>
      <c r="I63" s="171"/>
      <c r="J63" s="172">
        <f>J126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816</v>
      </c>
      <c r="E64" s="171"/>
      <c r="F64" s="171"/>
      <c r="G64" s="171"/>
      <c r="H64" s="171"/>
      <c r="I64" s="171"/>
      <c r="J64" s="172">
        <f>J133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522</v>
      </c>
      <c r="E65" s="171"/>
      <c r="F65" s="171"/>
      <c r="G65" s="171"/>
      <c r="H65" s="171"/>
      <c r="I65" s="171"/>
      <c r="J65" s="172">
        <f>J144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149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57" t="str">
        <f>E7</f>
        <v>SK Modřany- provozní budova</v>
      </c>
      <c r="F75" s="29"/>
      <c r="G75" s="29"/>
      <c r="H75" s="29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140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>2025-109-2-06 - Střechy</v>
      </c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>Komořanská - 47, Praha 4 - Modřany</v>
      </c>
      <c r="G79" s="37"/>
      <c r="H79" s="37"/>
      <c r="I79" s="29" t="s">
        <v>23</v>
      </c>
      <c r="J79" s="69" t="str">
        <f>IF(J12="","",J12)</f>
        <v>23. 7. 2025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40.05" customHeight="1">
      <c r="A81" s="35"/>
      <c r="B81" s="36"/>
      <c r="C81" s="29" t="s">
        <v>25</v>
      </c>
      <c r="D81" s="37"/>
      <c r="E81" s="37"/>
      <c r="F81" s="24" t="str">
        <f>E15</f>
        <v>Sportovní klub Modřany,Komořanská 47, Praha 4</v>
      </c>
      <c r="G81" s="37"/>
      <c r="H81" s="37"/>
      <c r="I81" s="29" t="s">
        <v>32</v>
      </c>
      <c r="J81" s="33" t="str">
        <f>E21</f>
        <v>ASLB spol.s.r.o.Fikarova 2157/1, Praha 4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30</v>
      </c>
      <c r="D82" s="37"/>
      <c r="E82" s="37"/>
      <c r="F82" s="24" t="str">
        <f>IF(E18="","",E18)</f>
        <v>Vyplň údaj</v>
      </c>
      <c r="G82" s="37"/>
      <c r="H82" s="37"/>
      <c r="I82" s="29" t="s">
        <v>36</v>
      </c>
      <c r="J82" s="33" t="str">
        <f>E24</f>
        <v xml:space="preserve"> 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1" customFormat="1" ht="29.28" customHeight="1">
      <c r="A84" s="174"/>
      <c r="B84" s="175"/>
      <c r="C84" s="176" t="s">
        <v>150</v>
      </c>
      <c r="D84" s="177" t="s">
        <v>59</v>
      </c>
      <c r="E84" s="177" t="s">
        <v>55</v>
      </c>
      <c r="F84" s="177" t="s">
        <v>56</v>
      </c>
      <c r="G84" s="177" t="s">
        <v>151</v>
      </c>
      <c r="H84" s="177" t="s">
        <v>152</v>
      </c>
      <c r="I84" s="177" t="s">
        <v>153</v>
      </c>
      <c r="J84" s="177" t="s">
        <v>145</v>
      </c>
      <c r="K84" s="178" t="s">
        <v>154</v>
      </c>
      <c r="L84" s="179"/>
      <c r="M84" s="89" t="s">
        <v>19</v>
      </c>
      <c r="N84" s="90" t="s">
        <v>44</v>
      </c>
      <c r="O84" s="90" t="s">
        <v>155</v>
      </c>
      <c r="P84" s="90" t="s">
        <v>156</v>
      </c>
      <c r="Q84" s="90" t="s">
        <v>157</v>
      </c>
      <c r="R84" s="90" t="s">
        <v>158</v>
      </c>
      <c r="S84" s="90" t="s">
        <v>159</v>
      </c>
      <c r="T84" s="91" t="s">
        <v>160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5"/>
      <c r="B85" s="36"/>
      <c r="C85" s="96" t="s">
        <v>161</v>
      </c>
      <c r="D85" s="37"/>
      <c r="E85" s="37"/>
      <c r="F85" s="37"/>
      <c r="G85" s="37"/>
      <c r="H85" s="37"/>
      <c r="I85" s="37"/>
      <c r="J85" s="180">
        <f>BK85</f>
        <v>0</v>
      </c>
      <c r="K85" s="37"/>
      <c r="L85" s="41"/>
      <c r="M85" s="92"/>
      <c r="N85" s="181"/>
      <c r="O85" s="93"/>
      <c r="P85" s="182">
        <f>P86</f>
        <v>0</v>
      </c>
      <c r="Q85" s="93"/>
      <c r="R85" s="182">
        <f>R86</f>
        <v>168.32658610745003</v>
      </c>
      <c r="S85" s="93"/>
      <c r="T85" s="183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146</v>
      </c>
      <c r="BK85" s="184">
        <f>BK86</f>
        <v>0</v>
      </c>
    </row>
    <row r="86" s="12" customFormat="1" ht="25.92" customHeight="1">
      <c r="A86" s="12"/>
      <c r="B86" s="185"/>
      <c r="C86" s="186"/>
      <c r="D86" s="187" t="s">
        <v>73</v>
      </c>
      <c r="E86" s="188" t="s">
        <v>454</v>
      </c>
      <c r="F86" s="188" t="s">
        <v>455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P87+P117+P126+P133+P144</f>
        <v>0</v>
      </c>
      <c r="Q86" s="193"/>
      <c r="R86" s="194">
        <f>R87+R117+R126+R133+R144</f>
        <v>168.32658610745003</v>
      </c>
      <c r="S86" s="193"/>
      <c r="T86" s="195">
        <f>T87+T117+T126+T133+T144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84</v>
      </c>
      <c r="AT86" s="197" t="s">
        <v>73</v>
      </c>
      <c r="AU86" s="197" t="s">
        <v>74</v>
      </c>
      <c r="AY86" s="196" t="s">
        <v>164</v>
      </c>
      <c r="BK86" s="198">
        <f>BK87+BK117+BK126+BK133+BK144</f>
        <v>0</v>
      </c>
    </row>
    <row r="87" s="12" customFormat="1" ht="22.8" customHeight="1">
      <c r="A87" s="12"/>
      <c r="B87" s="185"/>
      <c r="C87" s="186"/>
      <c r="D87" s="187" t="s">
        <v>73</v>
      </c>
      <c r="E87" s="199" t="s">
        <v>817</v>
      </c>
      <c r="F87" s="199" t="s">
        <v>818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SUM(P88:P116)</f>
        <v>0</v>
      </c>
      <c r="Q87" s="193"/>
      <c r="R87" s="194">
        <f>SUM(R88:R116)</f>
        <v>160.59144217245</v>
      </c>
      <c r="S87" s="193"/>
      <c r="T87" s="195">
        <f>SUM(T88:T116)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84</v>
      </c>
      <c r="AT87" s="197" t="s">
        <v>73</v>
      </c>
      <c r="AU87" s="197" t="s">
        <v>82</v>
      </c>
      <c r="AY87" s="196" t="s">
        <v>164</v>
      </c>
      <c r="BK87" s="198">
        <f>SUM(BK88:BK116)</f>
        <v>0</v>
      </c>
    </row>
    <row r="88" s="2" customFormat="1" ht="24.15" customHeight="1">
      <c r="A88" s="35"/>
      <c r="B88" s="36"/>
      <c r="C88" s="201" t="s">
        <v>82</v>
      </c>
      <c r="D88" s="201" t="s">
        <v>167</v>
      </c>
      <c r="E88" s="202" t="s">
        <v>819</v>
      </c>
      <c r="F88" s="203" t="s">
        <v>820</v>
      </c>
      <c r="G88" s="204" t="s">
        <v>170</v>
      </c>
      <c r="H88" s="205">
        <v>741.36500000000001</v>
      </c>
      <c r="I88" s="206"/>
      <c r="J88" s="207">
        <f>ROUND(I88*H88,2)</f>
        <v>0</v>
      </c>
      <c r="K88" s="203" t="s">
        <v>171</v>
      </c>
      <c r="L88" s="41"/>
      <c r="M88" s="208" t="s">
        <v>19</v>
      </c>
      <c r="N88" s="209" t="s">
        <v>45</v>
      </c>
      <c r="O88" s="81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292</v>
      </c>
      <c r="AT88" s="212" t="s">
        <v>167</v>
      </c>
      <c r="AU88" s="212" t="s">
        <v>84</v>
      </c>
      <c r="AY88" s="14" t="s">
        <v>164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82</v>
      </c>
      <c r="BK88" s="213">
        <f>ROUND(I88*H88,2)</f>
        <v>0</v>
      </c>
      <c r="BL88" s="14" t="s">
        <v>292</v>
      </c>
      <c r="BM88" s="212" t="s">
        <v>821</v>
      </c>
    </row>
    <row r="89" s="2" customFormat="1">
      <c r="A89" s="35"/>
      <c r="B89" s="36"/>
      <c r="C89" s="37"/>
      <c r="D89" s="214" t="s">
        <v>174</v>
      </c>
      <c r="E89" s="37"/>
      <c r="F89" s="215" t="s">
        <v>822</v>
      </c>
      <c r="G89" s="37"/>
      <c r="H89" s="37"/>
      <c r="I89" s="216"/>
      <c r="J89" s="37"/>
      <c r="K89" s="37"/>
      <c r="L89" s="41"/>
      <c r="M89" s="217"/>
      <c r="N89" s="21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174</v>
      </c>
      <c r="AU89" s="14" t="s">
        <v>84</v>
      </c>
    </row>
    <row r="90" s="2" customFormat="1" ht="16.5" customHeight="1">
      <c r="A90" s="35"/>
      <c r="B90" s="36"/>
      <c r="C90" s="219" t="s">
        <v>84</v>
      </c>
      <c r="D90" s="219" t="s">
        <v>232</v>
      </c>
      <c r="E90" s="220" t="s">
        <v>823</v>
      </c>
      <c r="F90" s="221" t="s">
        <v>824</v>
      </c>
      <c r="G90" s="222" t="s">
        <v>825</v>
      </c>
      <c r="H90" s="223">
        <v>296.54599999999999</v>
      </c>
      <c r="I90" s="224"/>
      <c r="J90" s="225">
        <f>ROUND(I90*H90,2)</f>
        <v>0</v>
      </c>
      <c r="K90" s="221" t="s">
        <v>171</v>
      </c>
      <c r="L90" s="226"/>
      <c r="M90" s="227" t="s">
        <v>19</v>
      </c>
      <c r="N90" s="228" t="s">
        <v>45</v>
      </c>
      <c r="O90" s="81"/>
      <c r="P90" s="210">
        <f>O90*H90</f>
        <v>0</v>
      </c>
      <c r="Q90" s="210">
        <v>0.001</v>
      </c>
      <c r="R90" s="210">
        <f>Q90*H90</f>
        <v>0.29654599999999998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443</v>
      </c>
      <c r="AT90" s="212" t="s">
        <v>232</v>
      </c>
      <c r="AU90" s="212" t="s">
        <v>84</v>
      </c>
      <c r="AY90" s="14" t="s">
        <v>164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82</v>
      </c>
      <c r="BK90" s="213">
        <f>ROUND(I90*H90,2)</f>
        <v>0</v>
      </c>
      <c r="BL90" s="14" t="s">
        <v>292</v>
      </c>
      <c r="BM90" s="212" t="s">
        <v>826</v>
      </c>
    </row>
    <row r="91" s="2" customFormat="1" ht="16.5" customHeight="1">
      <c r="A91" s="35"/>
      <c r="B91" s="36"/>
      <c r="C91" s="201" t="s">
        <v>181</v>
      </c>
      <c r="D91" s="201" t="s">
        <v>167</v>
      </c>
      <c r="E91" s="202" t="s">
        <v>827</v>
      </c>
      <c r="F91" s="203" t="s">
        <v>828</v>
      </c>
      <c r="G91" s="204" t="s">
        <v>170</v>
      </c>
      <c r="H91" s="205">
        <v>741.36500000000001</v>
      </c>
      <c r="I91" s="206"/>
      <c r="J91" s="207">
        <f>ROUND(I91*H91,2)</f>
        <v>0</v>
      </c>
      <c r="K91" s="203" t="s">
        <v>171</v>
      </c>
      <c r="L91" s="41"/>
      <c r="M91" s="208" t="s">
        <v>19</v>
      </c>
      <c r="N91" s="209" t="s">
        <v>45</v>
      </c>
      <c r="O91" s="81"/>
      <c r="P91" s="210">
        <f>O91*H91</f>
        <v>0</v>
      </c>
      <c r="Q91" s="210">
        <v>0.00088312999999999998</v>
      </c>
      <c r="R91" s="210">
        <f>Q91*H91</f>
        <v>0.65472167245000001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292</v>
      </c>
      <c r="AT91" s="212" t="s">
        <v>167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292</v>
      </c>
      <c r="BM91" s="212" t="s">
        <v>829</v>
      </c>
    </row>
    <row r="92" s="2" customFormat="1">
      <c r="A92" s="35"/>
      <c r="B92" s="36"/>
      <c r="C92" s="37"/>
      <c r="D92" s="214" t="s">
        <v>174</v>
      </c>
      <c r="E92" s="37"/>
      <c r="F92" s="215" t="s">
        <v>830</v>
      </c>
      <c r="G92" s="37"/>
      <c r="H92" s="37"/>
      <c r="I92" s="216"/>
      <c r="J92" s="37"/>
      <c r="K92" s="37"/>
      <c r="L92" s="41"/>
      <c r="M92" s="217"/>
      <c r="N92" s="21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174</v>
      </c>
      <c r="AU92" s="14" t="s">
        <v>84</v>
      </c>
    </row>
    <row r="93" s="2" customFormat="1" ht="24.15" customHeight="1">
      <c r="A93" s="35"/>
      <c r="B93" s="36"/>
      <c r="C93" s="219" t="s">
        <v>172</v>
      </c>
      <c r="D93" s="219" t="s">
        <v>232</v>
      </c>
      <c r="E93" s="220" t="s">
        <v>831</v>
      </c>
      <c r="F93" s="221" t="s">
        <v>832</v>
      </c>
      <c r="G93" s="222" t="s">
        <v>170</v>
      </c>
      <c r="H93" s="223">
        <v>852.57000000000005</v>
      </c>
      <c r="I93" s="224"/>
      <c r="J93" s="225">
        <f>ROUND(I93*H93,2)</f>
        <v>0</v>
      </c>
      <c r="K93" s="221" t="s">
        <v>171</v>
      </c>
      <c r="L93" s="226"/>
      <c r="M93" s="227" t="s">
        <v>19</v>
      </c>
      <c r="N93" s="228" t="s">
        <v>45</v>
      </c>
      <c r="O93" s="81"/>
      <c r="P93" s="210">
        <f>O93*H93</f>
        <v>0</v>
      </c>
      <c r="Q93" s="210">
        <v>0.0054000000000000003</v>
      </c>
      <c r="R93" s="210">
        <f>Q93*H93</f>
        <v>4.6038780000000008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443</v>
      </c>
      <c r="AT93" s="212" t="s">
        <v>232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292</v>
      </c>
      <c r="BM93" s="212" t="s">
        <v>833</v>
      </c>
    </row>
    <row r="94" s="2" customFormat="1" ht="24.15" customHeight="1">
      <c r="A94" s="35"/>
      <c r="B94" s="36"/>
      <c r="C94" s="201" t="s">
        <v>190</v>
      </c>
      <c r="D94" s="201" t="s">
        <v>167</v>
      </c>
      <c r="E94" s="202" t="s">
        <v>834</v>
      </c>
      <c r="F94" s="203" t="s">
        <v>835</v>
      </c>
      <c r="G94" s="204" t="s">
        <v>170</v>
      </c>
      <c r="H94" s="205">
        <v>741.36500000000001</v>
      </c>
      <c r="I94" s="206"/>
      <c r="J94" s="207">
        <f>ROUND(I94*H94,2)</f>
        <v>0</v>
      </c>
      <c r="K94" s="203" t="s">
        <v>19</v>
      </c>
      <c r="L94" s="41"/>
      <c r="M94" s="208" t="s">
        <v>19</v>
      </c>
      <c r="N94" s="209" t="s">
        <v>45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292</v>
      </c>
      <c r="AT94" s="212" t="s">
        <v>167</v>
      </c>
      <c r="AU94" s="212" t="s">
        <v>84</v>
      </c>
      <c r="AY94" s="14" t="s">
        <v>164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82</v>
      </c>
      <c r="BK94" s="213">
        <f>ROUND(I94*H94,2)</f>
        <v>0</v>
      </c>
      <c r="BL94" s="14" t="s">
        <v>292</v>
      </c>
      <c r="BM94" s="212" t="s">
        <v>836</v>
      </c>
    </row>
    <row r="95" s="2" customFormat="1" ht="21.75" customHeight="1">
      <c r="A95" s="35"/>
      <c r="B95" s="36"/>
      <c r="C95" s="219" t="s">
        <v>195</v>
      </c>
      <c r="D95" s="219" t="s">
        <v>232</v>
      </c>
      <c r="E95" s="220" t="s">
        <v>837</v>
      </c>
      <c r="F95" s="221" t="s">
        <v>838</v>
      </c>
      <c r="G95" s="222" t="s">
        <v>170</v>
      </c>
      <c r="H95" s="223">
        <v>864.06100000000004</v>
      </c>
      <c r="I95" s="224"/>
      <c r="J95" s="225">
        <f>ROUND(I95*H95,2)</f>
        <v>0</v>
      </c>
      <c r="K95" s="221" t="s">
        <v>171</v>
      </c>
      <c r="L95" s="226"/>
      <c r="M95" s="227" t="s">
        <v>19</v>
      </c>
      <c r="N95" s="228" t="s">
        <v>45</v>
      </c>
      <c r="O95" s="81"/>
      <c r="P95" s="210">
        <f>O95*H95</f>
        <v>0</v>
      </c>
      <c r="Q95" s="210">
        <v>0.0019</v>
      </c>
      <c r="R95" s="210">
        <f>Q95*H95</f>
        <v>1.6417159000000001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443</v>
      </c>
      <c r="AT95" s="212" t="s">
        <v>232</v>
      </c>
      <c r="AU95" s="212" t="s">
        <v>84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292</v>
      </c>
      <c r="BM95" s="212" t="s">
        <v>839</v>
      </c>
    </row>
    <row r="96" s="2" customFormat="1" ht="33" customHeight="1">
      <c r="A96" s="35"/>
      <c r="B96" s="36"/>
      <c r="C96" s="201" t="s">
        <v>200</v>
      </c>
      <c r="D96" s="201" t="s">
        <v>167</v>
      </c>
      <c r="E96" s="202" t="s">
        <v>840</v>
      </c>
      <c r="F96" s="203" t="s">
        <v>841</v>
      </c>
      <c r="G96" s="204" t="s">
        <v>439</v>
      </c>
      <c r="H96" s="205">
        <v>17</v>
      </c>
      <c r="I96" s="206"/>
      <c r="J96" s="207">
        <f>ROUND(I96*H96,2)</f>
        <v>0</v>
      </c>
      <c r="K96" s="203" t="s">
        <v>171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0.0074999999999999997</v>
      </c>
      <c r="R96" s="210">
        <f>Q96*H96</f>
        <v>0.1275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292</v>
      </c>
      <c r="AT96" s="212" t="s">
        <v>167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292</v>
      </c>
      <c r="BM96" s="212" t="s">
        <v>842</v>
      </c>
    </row>
    <row r="97" s="2" customFormat="1">
      <c r="A97" s="35"/>
      <c r="B97" s="36"/>
      <c r="C97" s="37"/>
      <c r="D97" s="214" t="s">
        <v>174</v>
      </c>
      <c r="E97" s="37"/>
      <c r="F97" s="215" t="s">
        <v>843</v>
      </c>
      <c r="G97" s="37"/>
      <c r="H97" s="37"/>
      <c r="I97" s="216"/>
      <c r="J97" s="37"/>
      <c r="K97" s="37"/>
      <c r="L97" s="41"/>
      <c r="M97" s="217"/>
      <c r="N97" s="218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174</v>
      </c>
      <c r="AU97" s="14" t="s">
        <v>84</v>
      </c>
    </row>
    <row r="98" s="2" customFormat="1" ht="16.5" customHeight="1">
      <c r="A98" s="35"/>
      <c r="B98" s="36"/>
      <c r="C98" s="219" t="s">
        <v>206</v>
      </c>
      <c r="D98" s="219" t="s">
        <v>232</v>
      </c>
      <c r="E98" s="220" t="s">
        <v>844</v>
      </c>
      <c r="F98" s="221" t="s">
        <v>845</v>
      </c>
      <c r="G98" s="222" t="s">
        <v>439</v>
      </c>
      <c r="H98" s="223">
        <v>6</v>
      </c>
      <c r="I98" s="224"/>
      <c r="J98" s="225">
        <f>ROUND(I98*H98,2)</f>
        <v>0</v>
      </c>
      <c r="K98" s="221" t="s">
        <v>171</v>
      </c>
      <c r="L98" s="226"/>
      <c r="M98" s="227" t="s">
        <v>19</v>
      </c>
      <c r="N98" s="228" t="s">
        <v>45</v>
      </c>
      <c r="O98" s="81"/>
      <c r="P98" s="210">
        <f>O98*H98</f>
        <v>0</v>
      </c>
      <c r="Q98" s="210">
        <v>0.00020000000000000001</v>
      </c>
      <c r="R98" s="210">
        <f>Q98*H98</f>
        <v>0.0012000000000000001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443</v>
      </c>
      <c r="AT98" s="212" t="s">
        <v>232</v>
      </c>
      <c r="AU98" s="212" t="s">
        <v>84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292</v>
      </c>
      <c r="BM98" s="212" t="s">
        <v>846</v>
      </c>
    </row>
    <row r="99" s="2" customFormat="1" ht="16.5" customHeight="1">
      <c r="A99" s="35"/>
      <c r="B99" s="36"/>
      <c r="C99" s="219" t="s">
        <v>211</v>
      </c>
      <c r="D99" s="219" t="s">
        <v>232</v>
      </c>
      <c r="E99" s="220" t="s">
        <v>847</v>
      </c>
      <c r="F99" s="221" t="s">
        <v>848</v>
      </c>
      <c r="G99" s="222" t="s">
        <v>439</v>
      </c>
      <c r="H99" s="223">
        <v>11</v>
      </c>
      <c r="I99" s="224"/>
      <c r="J99" s="225">
        <f>ROUND(I99*H99,2)</f>
        <v>0</v>
      </c>
      <c r="K99" s="221" t="s">
        <v>171</v>
      </c>
      <c r="L99" s="226"/>
      <c r="M99" s="227" t="s">
        <v>19</v>
      </c>
      <c r="N99" s="228" t="s">
        <v>45</v>
      </c>
      <c r="O99" s="81"/>
      <c r="P99" s="210">
        <f>O99*H99</f>
        <v>0</v>
      </c>
      <c r="Q99" s="210">
        <v>0.00044000000000000002</v>
      </c>
      <c r="R99" s="210">
        <f>Q99*H99</f>
        <v>0.0048400000000000006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443</v>
      </c>
      <c r="AT99" s="212" t="s">
        <v>232</v>
      </c>
      <c r="AU99" s="212" t="s">
        <v>84</v>
      </c>
      <c r="AY99" s="14" t="s">
        <v>164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82</v>
      </c>
      <c r="BK99" s="213">
        <f>ROUND(I99*H99,2)</f>
        <v>0</v>
      </c>
      <c r="BL99" s="14" t="s">
        <v>292</v>
      </c>
      <c r="BM99" s="212" t="s">
        <v>849</v>
      </c>
    </row>
    <row r="100" s="2" customFormat="1" ht="33" customHeight="1">
      <c r="A100" s="35"/>
      <c r="B100" s="36"/>
      <c r="C100" s="201" t="s">
        <v>216</v>
      </c>
      <c r="D100" s="201" t="s">
        <v>167</v>
      </c>
      <c r="E100" s="202" t="s">
        <v>850</v>
      </c>
      <c r="F100" s="203" t="s">
        <v>851</v>
      </c>
      <c r="G100" s="204" t="s">
        <v>439</v>
      </c>
      <c r="H100" s="205">
        <v>8</v>
      </c>
      <c r="I100" s="206"/>
      <c r="J100" s="207">
        <f>ROUND(I100*H100,2)</f>
        <v>0</v>
      </c>
      <c r="K100" s="203" t="s">
        <v>171</v>
      </c>
      <c r="L100" s="41"/>
      <c r="M100" s="208" t="s">
        <v>19</v>
      </c>
      <c r="N100" s="209" t="s">
        <v>45</v>
      </c>
      <c r="O100" s="81"/>
      <c r="P100" s="210">
        <f>O100*H100</f>
        <v>0</v>
      </c>
      <c r="Q100" s="210">
        <v>0.014999999999999999</v>
      </c>
      <c r="R100" s="210">
        <f>Q100*H100</f>
        <v>0.12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292</v>
      </c>
      <c r="AT100" s="212" t="s">
        <v>167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292</v>
      </c>
      <c r="BM100" s="212" t="s">
        <v>852</v>
      </c>
    </row>
    <row r="101" s="2" customFormat="1">
      <c r="A101" s="35"/>
      <c r="B101" s="36"/>
      <c r="C101" s="37"/>
      <c r="D101" s="214" t="s">
        <v>174</v>
      </c>
      <c r="E101" s="37"/>
      <c r="F101" s="215" t="s">
        <v>853</v>
      </c>
      <c r="G101" s="37"/>
      <c r="H101" s="37"/>
      <c r="I101" s="216"/>
      <c r="J101" s="37"/>
      <c r="K101" s="37"/>
      <c r="L101" s="41"/>
      <c r="M101" s="217"/>
      <c r="N101" s="218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174</v>
      </c>
      <c r="AU101" s="14" t="s">
        <v>84</v>
      </c>
    </row>
    <row r="102" s="2" customFormat="1" ht="16.5" customHeight="1">
      <c r="A102" s="35"/>
      <c r="B102" s="36"/>
      <c r="C102" s="219" t="s">
        <v>222</v>
      </c>
      <c r="D102" s="219" t="s">
        <v>232</v>
      </c>
      <c r="E102" s="220" t="s">
        <v>854</v>
      </c>
      <c r="F102" s="221" t="s">
        <v>855</v>
      </c>
      <c r="G102" s="222" t="s">
        <v>170</v>
      </c>
      <c r="H102" s="223">
        <v>1.76</v>
      </c>
      <c r="I102" s="224"/>
      <c r="J102" s="225">
        <f>ROUND(I102*H102,2)</f>
        <v>0</v>
      </c>
      <c r="K102" s="221" t="s">
        <v>171</v>
      </c>
      <c r="L102" s="226"/>
      <c r="M102" s="227" t="s">
        <v>19</v>
      </c>
      <c r="N102" s="228" t="s">
        <v>45</v>
      </c>
      <c r="O102" s="81"/>
      <c r="P102" s="210">
        <f>O102*H102</f>
        <v>0</v>
      </c>
      <c r="Q102" s="210">
        <v>0.0019</v>
      </c>
      <c r="R102" s="210">
        <f>Q102*H102</f>
        <v>0.0033440000000000002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443</v>
      </c>
      <c r="AT102" s="212" t="s">
        <v>232</v>
      </c>
      <c r="AU102" s="212" t="s">
        <v>84</v>
      </c>
      <c r="AY102" s="14" t="s">
        <v>164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82</v>
      </c>
      <c r="BK102" s="213">
        <f>ROUND(I102*H102,2)</f>
        <v>0</v>
      </c>
      <c r="BL102" s="14" t="s">
        <v>292</v>
      </c>
      <c r="BM102" s="212" t="s">
        <v>856</v>
      </c>
    </row>
    <row r="103" s="2" customFormat="1" ht="21.75" customHeight="1">
      <c r="A103" s="35"/>
      <c r="B103" s="36"/>
      <c r="C103" s="201" t="s">
        <v>8</v>
      </c>
      <c r="D103" s="201" t="s">
        <v>167</v>
      </c>
      <c r="E103" s="202" t="s">
        <v>857</v>
      </c>
      <c r="F103" s="203" t="s">
        <v>858</v>
      </c>
      <c r="G103" s="204" t="s">
        <v>170</v>
      </c>
      <c r="H103" s="205">
        <v>741.36500000000001</v>
      </c>
      <c r="I103" s="206"/>
      <c r="J103" s="207">
        <f>ROUND(I103*H103,2)</f>
        <v>0</v>
      </c>
      <c r="K103" s="203" t="s">
        <v>171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292</v>
      </c>
      <c r="AT103" s="212" t="s">
        <v>167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292</v>
      </c>
      <c r="BM103" s="212" t="s">
        <v>859</v>
      </c>
    </row>
    <row r="104" s="2" customFormat="1">
      <c r="A104" s="35"/>
      <c r="B104" s="36"/>
      <c r="C104" s="37"/>
      <c r="D104" s="214" t="s">
        <v>174</v>
      </c>
      <c r="E104" s="37"/>
      <c r="F104" s="215" t="s">
        <v>860</v>
      </c>
      <c r="G104" s="37"/>
      <c r="H104" s="37"/>
      <c r="I104" s="216"/>
      <c r="J104" s="37"/>
      <c r="K104" s="37"/>
      <c r="L104" s="41"/>
      <c r="M104" s="217"/>
      <c r="N104" s="21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174</v>
      </c>
      <c r="AU104" s="14" t="s">
        <v>84</v>
      </c>
    </row>
    <row r="105" s="2" customFormat="1" ht="16.5" customHeight="1">
      <c r="A105" s="35"/>
      <c r="B105" s="36"/>
      <c r="C105" s="219" t="s">
        <v>231</v>
      </c>
      <c r="D105" s="219" t="s">
        <v>232</v>
      </c>
      <c r="E105" s="220" t="s">
        <v>861</v>
      </c>
      <c r="F105" s="221" t="s">
        <v>862</v>
      </c>
      <c r="G105" s="222" t="s">
        <v>170</v>
      </c>
      <c r="H105" s="223">
        <v>856.27700000000004</v>
      </c>
      <c r="I105" s="224"/>
      <c r="J105" s="225">
        <f>ROUND(I105*H105,2)</f>
        <v>0</v>
      </c>
      <c r="K105" s="221" t="s">
        <v>171</v>
      </c>
      <c r="L105" s="226"/>
      <c r="M105" s="227" t="s">
        <v>19</v>
      </c>
      <c r="N105" s="228" t="s">
        <v>45</v>
      </c>
      <c r="O105" s="81"/>
      <c r="P105" s="210">
        <f>O105*H105</f>
        <v>0</v>
      </c>
      <c r="Q105" s="210">
        <v>0.00050000000000000001</v>
      </c>
      <c r="R105" s="210">
        <f>Q105*H105</f>
        <v>0.42813850000000003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443</v>
      </c>
      <c r="AT105" s="212" t="s">
        <v>232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292</v>
      </c>
      <c r="BM105" s="212" t="s">
        <v>863</v>
      </c>
    </row>
    <row r="106" s="2" customFormat="1" ht="21.75" customHeight="1">
      <c r="A106" s="35"/>
      <c r="B106" s="36"/>
      <c r="C106" s="201" t="s">
        <v>236</v>
      </c>
      <c r="D106" s="201" t="s">
        <v>167</v>
      </c>
      <c r="E106" s="202" t="s">
        <v>864</v>
      </c>
      <c r="F106" s="203" t="s">
        <v>865</v>
      </c>
      <c r="G106" s="204" t="s">
        <v>170</v>
      </c>
      <c r="H106" s="205">
        <v>691.36500000000001</v>
      </c>
      <c r="I106" s="206"/>
      <c r="J106" s="207">
        <f>ROUND(I106*H106,2)</f>
        <v>0</v>
      </c>
      <c r="K106" s="203" t="s">
        <v>171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292</v>
      </c>
      <c r="AT106" s="212" t="s">
        <v>167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292</v>
      </c>
      <c r="BM106" s="212" t="s">
        <v>866</v>
      </c>
    </row>
    <row r="107" s="2" customFormat="1">
      <c r="A107" s="35"/>
      <c r="B107" s="36"/>
      <c r="C107" s="37"/>
      <c r="D107" s="214" t="s">
        <v>174</v>
      </c>
      <c r="E107" s="37"/>
      <c r="F107" s="215" t="s">
        <v>867</v>
      </c>
      <c r="G107" s="37"/>
      <c r="H107" s="37"/>
      <c r="I107" s="216"/>
      <c r="J107" s="37"/>
      <c r="K107" s="37"/>
      <c r="L107" s="41"/>
      <c r="M107" s="217"/>
      <c r="N107" s="218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174</v>
      </c>
      <c r="AU107" s="14" t="s">
        <v>84</v>
      </c>
    </row>
    <row r="108" s="2" customFormat="1" ht="16.5" customHeight="1">
      <c r="A108" s="35"/>
      <c r="B108" s="36"/>
      <c r="C108" s="219" t="s">
        <v>238</v>
      </c>
      <c r="D108" s="219" t="s">
        <v>232</v>
      </c>
      <c r="E108" s="220" t="s">
        <v>360</v>
      </c>
      <c r="F108" s="221" t="s">
        <v>361</v>
      </c>
      <c r="G108" s="222" t="s">
        <v>170</v>
      </c>
      <c r="H108" s="223">
        <v>798.52700000000004</v>
      </c>
      <c r="I108" s="224"/>
      <c r="J108" s="225">
        <f>ROUND(I108*H108,2)</f>
        <v>0</v>
      </c>
      <c r="K108" s="221" t="s">
        <v>171</v>
      </c>
      <c r="L108" s="226"/>
      <c r="M108" s="227" t="s">
        <v>19</v>
      </c>
      <c r="N108" s="228" t="s">
        <v>45</v>
      </c>
      <c r="O108" s="81"/>
      <c r="P108" s="210">
        <f>O108*H108</f>
        <v>0</v>
      </c>
      <c r="Q108" s="210">
        <v>0.00029999999999999997</v>
      </c>
      <c r="R108" s="210">
        <f>Q108*H108</f>
        <v>0.2395581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443</v>
      </c>
      <c r="AT108" s="212" t="s">
        <v>232</v>
      </c>
      <c r="AU108" s="212" t="s">
        <v>84</v>
      </c>
      <c r="AY108" s="14" t="s">
        <v>164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82</v>
      </c>
      <c r="BK108" s="213">
        <f>ROUND(I108*H108,2)</f>
        <v>0</v>
      </c>
      <c r="BL108" s="14" t="s">
        <v>292</v>
      </c>
      <c r="BM108" s="212" t="s">
        <v>868</v>
      </c>
    </row>
    <row r="109" s="2" customFormat="1" ht="21.75" customHeight="1">
      <c r="A109" s="35"/>
      <c r="B109" s="36"/>
      <c r="C109" s="201" t="s">
        <v>292</v>
      </c>
      <c r="D109" s="201" t="s">
        <v>167</v>
      </c>
      <c r="E109" s="202" t="s">
        <v>869</v>
      </c>
      <c r="F109" s="203" t="s">
        <v>870</v>
      </c>
      <c r="G109" s="204" t="s">
        <v>170</v>
      </c>
      <c r="H109" s="205">
        <v>691.36500000000001</v>
      </c>
      <c r="I109" s="206"/>
      <c r="J109" s="207">
        <f>ROUND(I109*H109,2)</f>
        <v>0</v>
      </c>
      <c r="K109" s="203" t="s">
        <v>171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292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292</v>
      </c>
      <c r="BM109" s="212" t="s">
        <v>871</v>
      </c>
    </row>
    <row r="110" s="2" customFormat="1">
      <c r="A110" s="35"/>
      <c r="B110" s="36"/>
      <c r="C110" s="37"/>
      <c r="D110" s="214" t="s">
        <v>174</v>
      </c>
      <c r="E110" s="37"/>
      <c r="F110" s="215" t="s">
        <v>872</v>
      </c>
      <c r="G110" s="37"/>
      <c r="H110" s="37"/>
      <c r="I110" s="216"/>
      <c r="J110" s="37"/>
      <c r="K110" s="37"/>
      <c r="L110" s="41"/>
      <c r="M110" s="217"/>
      <c r="N110" s="218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174</v>
      </c>
      <c r="AU110" s="14" t="s">
        <v>84</v>
      </c>
    </row>
    <row r="111" s="2" customFormat="1" ht="16.5" customHeight="1">
      <c r="A111" s="35"/>
      <c r="B111" s="36"/>
      <c r="C111" s="219" t="s">
        <v>297</v>
      </c>
      <c r="D111" s="219" t="s">
        <v>232</v>
      </c>
      <c r="E111" s="220" t="s">
        <v>873</v>
      </c>
      <c r="F111" s="221" t="s">
        <v>874</v>
      </c>
      <c r="G111" s="222" t="s">
        <v>203</v>
      </c>
      <c r="H111" s="223">
        <v>152.44499999999999</v>
      </c>
      <c r="I111" s="224"/>
      <c r="J111" s="225">
        <f>ROUND(I111*H111,2)</f>
        <v>0</v>
      </c>
      <c r="K111" s="221" t="s">
        <v>171</v>
      </c>
      <c r="L111" s="226"/>
      <c r="M111" s="227" t="s">
        <v>19</v>
      </c>
      <c r="N111" s="228" t="s">
        <v>45</v>
      </c>
      <c r="O111" s="81"/>
      <c r="P111" s="210">
        <f>O111*H111</f>
        <v>0</v>
      </c>
      <c r="Q111" s="210">
        <v>1</v>
      </c>
      <c r="R111" s="210">
        <f>Q111*H111</f>
        <v>152.44499999999999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443</v>
      </c>
      <c r="AT111" s="212" t="s">
        <v>232</v>
      </c>
      <c r="AU111" s="212" t="s">
        <v>84</v>
      </c>
      <c r="AY111" s="14" t="s">
        <v>164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82</v>
      </c>
      <c r="BK111" s="213">
        <f>ROUND(I111*H111,2)</f>
        <v>0</v>
      </c>
      <c r="BL111" s="14" t="s">
        <v>292</v>
      </c>
      <c r="BM111" s="212" t="s">
        <v>875</v>
      </c>
    </row>
    <row r="112" s="2" customFormat="1" ht="16.5" customHeight="1">
      <c r="A112" s="35"/>
      <c r="B112" s="36"/>
      <c r="C112" s="201" t="s">
        <v>303</v>
      </c>
      <c r="D112" s="201" t="s">
        <v>167</v>
      </c>
      <c r="E112" s="202" t="s">
        <v>876</v>
      </c>
      <c r="F112" s="203" t="s">
        <v>877</v>
      </c>
      <c r="G112" s="204" t="s">
        <v>439</v>
      </c>
      <c r="H112" s="205">
        <v>10</v>
      </c>
      <c r="I112" s="206"/>
      <c r="J112" s="207">
        <f>ROUND(I112*H112,2)</f>
        <v>0</v>
      </c>
      <c r="K112" s="203" t="s">
        <v>171</v>
      </c>
      <c r="L112" s="41"/>
      <c r="M112" s="208" t="s">
        <v>19</v>
      </c>
      <c r="N112" s="209" t="s">
        <v>45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292</v>
      </c>
      <c r="AT112" s="212" t="s">
        <v>167</v>
      </c>
      <c r="AU112" s="212" t="s">
        <v>84</v>
      </c>
      <c r="AY112" s="14" t="s">
        <v>164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82</v>
      </c>
      <c r="BK112" s="213">
        <f>ROUND(I112*H112,2)</f>
        <v>0</v>
      </c>
      <c r="BL112" s="14" t="s">
        <v>292</v>
      </c>
      <c r="BM112" s="212" t="s">
        <v>878</v>
      </c>
    </row>
    <row r="113" s="2" customFormat="1">
      <c r="A113" s="35"/>
      <c r="B113" s="36"/>
      <c r="C113" s="37"/>
      <c r="D113" s="214" t="s">
        <v>174</v>
      </c>
      <c r="E113" s="37"/>
      <c r="F113" s="215" t="s">
        <v>879</v>
      </c>
      <c r="G113" s="37"/>
      <c r="H113" s="37"/>
      <c r="I113" s="216"/>
      <c r="J113" s="37"/>
      <c r="K113" s="37"/>
      <c r="L113" s="41"/>
      <c r="M113" s="217"/>
      <c r="N113" s="218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174</v>
      </c>
      <c r="AU113" s="14" t="s">
        <v>84</v>
      </c>
    </row>
    <row r="114" s="2" customFormat="1" ht="16.5" customHeight="1">
      <c r="A114" s="35"/>
      <c r="B114" s="36"/>
      <c r="C114" s="219" t="s">
        <v>305</v>
      </c>
      <c r="D114" s="219" t="s">
        <v>232</v>
      </c>
      <c r="E114" s="220" t="s">
        <v>880</v>
      </c>
      <c r="F114" s="221" t="s">
        <v>881</v>
      </c>
      <c r="G114" s="222" t="s">
        <v>439</v>
      </c>
      <c r="H114" s="223">
        <v>10</v>
      </c>
      <c r="I114" s="224"/>
      <c r="J114" s="225">
        <f>ROUND(I114*H114,2)</f>
        <v>0</v>
      </c>
      <c r="K114" s="221" t="s">
        <v>171</v>
      </c>
      <c r="L114" s="226"/>
      <c r="M114" s="227" t="s">
        <v>19</v>
      </c>
      <c r="N114" s="228" t="s">
        <v>45</v>
      </c>
      <c r="O114" s="81"/>
      <c r="P114" s="210">
        <f>O114*H114</f>
        <v>0</v>
      </c>
      <c r="Q114" s="210">
        <v>0.0025000000000000001</v>
      </c>
      <c r="R114" s="210">
        <f>Q114*H114</f>
        <v>0.025000000000000001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443</v>
      </c>
      <c r="AT114" s="212" t="s">
        <v>232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292</v>
      </c>
      <c r="BM114" s="212" t="s">
        <v>882</v>
      </c>
    </row>
    <row r="115" s="2" customFormat="1" ht="24.15" customHeight="1">
      <c r="A115" s="35"/>
      <c r="B115" s="36"/>
      <c r="C115" s="201" t="s">
        <v>307</v>
      </c>
      <c r="D115" s="201" t="s">
        <v>167</v>
      </c>
      <c r="E115" s="202" t="s">
        <v>883</v>
      </c>
      <c r="F115" s="203" t="s">
        <v>884</v>
      </c>
      <c r="G115" s="204" t="s">
        <v>203</v>
      </c>
      <c r="H115" s="205">
        <v>160.59100000000001</v>
      </c>
      <c r="I115" s="206"/>
      <c r="J115" s="207">
        <f>ROUND(I115*H115,2)</f>
        <v>0</v>
      </c>
      <c r="K115" s="203" t="s">
        <v>171</v>
      </c>
      <c r="L115" s="41"/>
      <c r="M115" s="208" t="s">
        <v>19</v>
      </c>
      <c r="N115" s="209" t="s">
        <v>45</v>
      </c>
      <c r="O115" s="81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292</v>
      </c>
      <c r="AT115" s="212" t="s">
        <v>167</v>
      </c>
      <c r="AU115" s="212" t="s">
        <v>84</v>
      </c>
      <c r="AY115" s="14" t="s">
        <v>164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82</v>
      </c>
      <c r="BK115" s="213">
        <f>ROUND(I115*H115,2)</f>
        <v>0</v>
      </c>
      <c r="BL115" s="14" t="s">
        <v>292</v>
      </c>
      <c r="BM115" s="212" t="s">
        <v>885</v>
      </c>
    </row>
    <row r="116" s="2" customFormat="1">
      <c r="A116" s="35"/>
      <c r="B116" s="36"/>
      <c r="C116" s="37"/>
      <c r="D116" s="214" t="s">
        <v>174</v>
      </c>
      <c r="E116" s="37"/>
      <c r="F116" s="215" t="s">
        <v>886</v>
      </c>
      <c r="G116" s="37"/>
      <c r="H116" s="37"/>
      <c r="I116" s="216"/>
      <c r="J116" s="37"/>
      <c r="K116" s="37"/>
      <c r="L116" s="41"/>
      <c r="M116" s="217"/>
      <c r="N116" s="218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174</v>
      </c>
      <c r="AU116" s="14" t="s">
        <v>84</v>
      </c>
    </row>
    <row r="117" s="12" customFormat="1" ht="22.8" customHeight="1">
      <c r="A117" s="12"/>
      <c r="B117" s="185"/>
      <c r="C117" s="186"/>
      <c r="D117" s="187" t="s">
        <v>73</v>
      </c>
      <c r="E117" s="199" t="s">
        <v>501</v>
      </c>
      <c r="F117" s="199" t="s">
        <v>502</v>
      </c>
      <c r="G117" s="186"/>
      <c r="H117" s="186"/>
      <c r="I117" s="189"/>
      <c r="J117" s="200">
        <f>BK117</f>
        <v>0</v>
      </c>
      <c r="K117" s="186"/>
      <c r="L117" s="191"/>
      <c r="M117" s="192"/>
      <c r="N117" s="193"/>
      <c r="O117" s="193"/>
      <c r="P117" s="194">
        <f>SUM(P118:P125)</f>
        <v>0</v>
      </c>
      <c r="Q117" s="193"/>
      <c r="R117" s="194">
        <f>SUM(R118:R125)</f>
        <v>6.308273035</v>
      </c>
      <c r="S117" s="193"/>
      <c r="T117" s="195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6" t="s">
        <v>84</v>
      </c>
      <c r="AT117" s="197" t="s">
        <v>73</v>
      </c>
      <c r="AU117" s="197" t="s">
        <v>82</v>
      </c>
      <c r="AY117" s="196" t="s">
        <v>164</v>
      </c>
      <c r="BK117" s="198">
        <f>SUM(BK118:BK125)</f>
        <v>0</v>
      </c>
    </row>
    <row r="118" s="2" customFormat="1" ht="24.15" customHeight="1">
      <c r="A118" s="35"/>
      <c r="B118" s="36"/>
      <c r="C118" s="201" t="s">
        <v>7</v>
      </c>
      <c r="D118" s="201" t="s">
        <v>167</v>
      </c>
      <c r="E118" s="202" t="s">
        <v>887</v>
      </c>
      <c r="F118" s="203" t="s">
        <v>888</v>
      </c>
      <c r="G118" s="204" t="s">
        <v>170</v>
      </c>
      <c r="H118" s="205">
        <v>741.36500000000001</v>
      </c>
      <c r="I118" s="206"/>
      <c r="J118" s="207">
        <f>ROUND(I118*H118,2)</f>
        <v>0</v>
      </c>
      <c r="K118" s="203" t="s">
        <v>171</v>
      </c>
      <c r="L118" s="41"/>
      <c r="M118" s="208" t="s">
        <v>19</v>
      </c>
      <c r="N118" s="209" t="s">
        <v>45</v>
      </c>
      <c r="O118" s="81"/>
      <c r="P118" s="210">
        <f>O118*H118</f>
        <v>0</v>
      </c>
      <c r="Q118" s="210">
        <v>0.0011590000000000001</v>
      </c>
      <c r="R118" s="210">
        <f>Q118*H118</f>
        <v>0.85924203500000007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292</v>
      </c>
      <c r="AT118" s="212" t="s">
        <v>167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292</v>
      </c>
      <c r="BM118" s="212" t="s">
        <v>889</v>
      </c>
    </row>
    <row r="119" s="2" customFormat="1">
      <c r="A119" s="35"/>
      <c r="B119" s="36"/>
      <c r="C119" s="37"/>
      <c r="D119" s="214" t="s">
        <v>174</v>
      </c>
      <c r="E119" s="37"/>
      <c r="F119" s="215" t="s">
        <v>890</v>
      </c>
      <c r="G119" s="37"/>
      <c r="H119" s="37"/>
      <c r="I119" s="216"/>
      <c r="J119" s="37"/>
      <c r="K119" s="37"/>
      <c r="L119" s="41"/>
      <c r="M119" s="217"/>
      <c r="N119" s="218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174</v>
      </c>
      <c r="AU119" s="14" t="s">
        <v>84</v>
      </c>
    </row>
    <row r="120" s="2" customFormat="1" ht="16.5" customHeight="1">
      <c r="A120" s="35"/>
      <c r="B120" s="36"/>
      <c r="C120" s="219" t="s">
        <v>312</v>
      </c>
      <c r="D120" s="219" t="s">
        <v>232</v>
      </c>
      <c r="E120" s="220" t="s">
        <v>891</v>
      </c>
      <c r="F120" s="221" t="s">
        <v>892</v>
      </c>
      <c r="G120" s="222" t="s">
        <v>170</v>
      </c>
      <c r="H120" s="223">
        <v>778.43299999999999</v>
      </c>
      <c r="I120" s="224"/>
      <c r="J120" s="225">
        <f>ROUND(I120*H120,2)</f>
        <v>0</v>
      </c>
      <c r="K120" s="221" t="s">
        <v>171</v>
      </c>
      <c r="L120" s="226"/>
      <c r="M120" s="227" t="s">
        <v>19</v>
      </c>
      <c r="N120" s="228" t="s">
        <v>45</v>
      </c>
      <c r="O120" s="81"/>
      <c r="P120" s="210">
        <f>O120*H120</f>
        <v>0</v>
      </c>
      <c r="Q120" s="210">
        <v>0.0040000000000000001</v>
      </c>
      <c r="R120" s="210">
        <f>Q120*H120</f>
        <v>3.1137320000000002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443</v>
      </c>
      <c r="AT120" s="212" t="s">
        <v>232</v>
      </c>
      <c r="AU120" s="212" t="s">
        <v>84</v>
      </c>
      <c r="AY120" s="14" t="s">
        <v>164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82</v>
      </c>
      <c r="BK120" s="213">
        <f>ROUND(I120*H120,2)</f>
        <v>0</v>
      </c>
      <c r="BL120" s="14" t="s">
        <v>292</v>
      </c>
      <c r="BM120" s="212" t="s">
        <v>893</v>
      </c>
    </row>
    <row r="121" s="2" customFormat="1" ht="24.15" customHeight="1">
      <c r="A121" s="35"/>
      <c r="B121" s="36"/>
      <c r="C121" s="201" t="s">
        <v>395</v>
      </c>
      <c r="D121" s="201" t="s">
        <v>167</v>
      </c>
      <c r="E121" s="202" t="s">
        <v>894</v>
      </c>
      <c r="F121" s="203" t="s">
        <v>895</v>
      </c>
      <c r="G121" s="204" t="s">
        <v>170</v>
      </c>
      <c r="H121" s="205">
        <v>741.36500000000001</v>
      </c>
      <c r="I121" s="206"/>
      <c r="J121" s="207">
        <f>ROUND(I121*H121,2)</f>
        <v>0</v>
      </c>
      <c r="K121" s="203" t="s">
        <v>171</v>
      </c>
      <c r="L121" s="41"/>
      <c r="M121" s="208" t="s">
        <v>19</v>
      </c>
      <c r="N121" s="209" t="s">
        <v>45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292</v>
      </c>
      <c r="AT121" s="212" t="s">
        <v>167</v>
      </c>
      <c r="AU121" s="212" t="s">
        <v>84</v>
      </c>
      <c r="AY121" s="14" t="s">
        <v>164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82</v>
      </c>
      <c r="BK121" s="213">
        <f>ROUND(I121*H121,2)</f>
        <v>0</v>
      </c>
      <c r="BL121" s="14" t="s">
        <v>292</v>
      </c>
      <c r="BM121" s="212" t="s">
        <v>896</v>
      </c>
    </row>
    <row r="122" s="2" customFormat="1">
      <c r="A122" s="35"/>
      <c r="B122" s="36"/>
      <c r="C122" s="37"/>
      <c r="D122" s="214" t="s">
        <v>174</v>
      </c>
      <c r="E122" s="37"/>
      <c r="F122" s="215" t="s">
        <v>897</v>
      </c>
      <c r="G122" s="37"/>
      <c r="H122" s="37"/>
      <c r="I122" s="216"/>
      <c r="J122" s="37"/>
      <c r="K122" s="37"/>
      <c r="L122" s="41"/>
      <c r="M122" s="217"/>
      <c r="N122" s="218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174</v>
      </c>
      <c r="AU122" s="14" t="s">
        <v>84</v>
      </c>
    </row>
    <row r="123" s="2" customFormat="1" ht="16.5" customHeight="1">
      <c r="A123" s="35"/>
      <c r="B123" s="36"/>
      <c r="C123" s="219" t="s">
        <v>400</v>
      </c>
      <c r="D123" s="219" t="s">
        <v>232</v>
      </c>
      <c r="E123" s="220" t="s">
        <v>898</v>
      </c>
      <c r="F123" s="221" t="s">
        <v>899</v>
      </c>
      <c r="G123" s="222" t="s">
        <v>170</v>
      </c>
      <c r="H123" s="223">
        <v>778.43299999999999</v>
      </c>
      <c r="I123" s="224"/>
      <c r="J123" s="225">
        <f>ROUND(I123*H123,2)</f>
        <v>0</v>
      </c>
      <c r="K123" s="221" t="s">
        <v>171</v>
      </c>
      <c r="L123" s="226"/>
      <c r="M123" s="227" t="s">
        <v>19</v>
      </c>
      <c r="N123" s="228" t="s">
        <v>45</v>
      </c>
      <c r="O123" s="81"/>
      <c r="P123" s="210">
        <f>O123*H123</f>
        <v>0</v>
      </c>
      <c r="Q123" s="210">
        <v>0.0030000000000000001</v>
      </c>
      <c r="R123" s="210">
        <f>Q123*H123</f>
        <v>2.335299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443</v>
      </c>
      <c r="AT123" s="212" t="s">
        <v>232</v>
      </c>
      <c r="AU123" s="212" t="s">
        <v>84</v>
      </c>
      <c r="AY123" s="14" t="s">
        <v>164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82</v>
      </c>
      <c r="BK123" s="213">
        <f>ROUND(I123*H123,2)</f>
        <v>0</v>
      </c>
      <c r="BL123" s="14" t="s">
        <v>292</v>
      </c>
      <c r="BM123" s="212" t="s">
        <v>900</v>
      </c>
    </row>
    <row r="124" s="2" customFormat="1" ht="24.15" customHeight="1">
      <c r="A124" s="35"/>
      <c r="B124" s="36"/>
      <c r="C124" s="201" t="s">
        <v>405</v>
      </c>
      <c r="D124" s="201" t="s">
        <v>167</v>
      </c>
      <c r="E124" s="202" t="s">
        <v>901</v>
      </c>
      <c r="F124" s="203" t="s">
        <v>902</v>
      </c>
      <c r="G124" s="204" t="s">
        <v>203</v>
      </c>
      <c r="H124" s="205">
        <v>6.3079999999999998</v>
      </c>
      <c r="I124" s="206"/>
      <c r="J124" s="207">
        <f>ROUND(I124*H124,2)</f>
        <v>0</v>
      </c>
      <c r="K124" s="203" t="s">
        <v>171</v>
      </c>
      <c r="L124" s="41"/>
      <c r="M124" s="208" t="s">
        <v>19</v>
      </c>
      <c r="N124" s="209" t="s">
        <v>45</v>
      </c>
      <c r="O124" s="81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292</v>
      </c>
      <c r="AT124" s="212" t="s">
        <v>167</v>
      </c>
      <c r="AU124" s="212" t="s">
        <v>84</v>
      </c>
      <c r="AY124" s="14" t="s">
        <v>164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82</v>
      </c>
      <c r="BK124" s="213">
        <f>ROUND(I124*H124,2)</f>
        <v>0</v>
      </c>
      <c r="BL124" s="14" t="s">
        <v>292</v>
      </c>
      <c r="BM124" s="212" t="s">
        <v>903</v>
      </c>
    </row>
    <row r="125" s="2" customFormat="1">
      <c r="A125" s="35"/>
      <c r="B125" s="36"/>
      <c r="C125" s="37"/>
      <c r="D125" s="214" t="s">
        <v>174</v>
      </c>
      <c r="E125" s="37"/>
      <c r="F125" s="215" t="s">
        <v>904</v>
      </c>
      <c r="G125" s="37"/>
      <c r="H125" s="37"/>
      <c r="I125" s="216"/>
      <c r="J125" s="37"/>
      <c r="K125" s="37"/>
      <c r="L125" s="41"/>
      <c r="M125" s="217"/>
      <c r="N125" s="218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174</v>
      </c>
      <c r="AU125" s="14" t="s">
        <v>84</v>
      </c>
    </row>
    <row r="126" s="12" customFormat="1" ht="22.8" customHeight="1">
      <c r="A126" s="12"/>
      <c r="B126" s="185"/>
      <c r="C126" s="186"/>
      <c r="D126" s="187" t="s">
        <v>73</v>
      </c>
      <c r="E126" s="199" t="s">
        <v>905</v>
      </c>
      <c r="F126" s="199" t="s">
        <v>906</v>
      </c>
      <c r="G126" s="186"/>
      <c r="H126" s="186"/>
      <c r="I126" s="189"/>
      <c r="J126" s="200">
        <f>BK126</f>
        <v>0</v>
      </c>
      <c r="K126" s="186"/>
      <c r="L126" s="191"/>
      <c r="M126" s="192"/>
      <c r="N126" s="193"/>
      <c r="O126" s="193"/>
      <c r="P126" s="194">
        <f>SUM(P127:P132)</f>
        <v>0</v>
      </c>
      <c r="Q126" s="193"/>
      <c r="R126" s="194">
        <f>SUM(R127:R132)</f>
        <v>0.024119999999999999</v>
      </c>
      <c r="S126" s="193"/>
      <c r="T126" s="195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6" t="s">
        <v>84</v>
      </c>
      <c r="AT126" s="197" t="s">
        <v>73</v>
      </c>
      <c r="AU126" s="197" t="s">
        <v>82</v>
      </c>
      <c r="AY126" s="196" t="s">
        <v>164</v>
      </c>
      <c r="BK126" s="198">
        <f>SUM(BK127:BK132)</f>
        <v>0</v>
      </c>
    </row>
    <row r="127" s="2" customFormat="1" ht="24.15" customHeight="1">
      <c r="A127" s="35"/>
      <c r="B127" s="36"/>
      <c r="C127" s="201" t="s">
        <v>410</v>
      </c>
      <c r="D127" s="201" t="s">
        <v>167</v>
      </c>
      <c r="E127" s="202" t="s">
        <v>907</v>
      </c>
      <c r="F127" s="203" t="s">
        <v>908</v>
      </c>
      <c r="G127" s="204" t="s">
        <v>439</v>
      </c>
      <c r="H127" s="205">
        <v>6</v>
      </c>
      <c r="I127" s="206"/>
      <c r="J127" s="207">
        <f>ROUND(I127*H127,2)</f>
        <v>0</v>
      </c>
      <c r="K127" s="203" t="s">
        <v>171</v>
      </c>
      <c r="L127" s="41"/>
      <c r="M127" s="208" t="s">
        <v>19</v>
      </c>
      <c r="N127" s="209" t="s">
        <v>45</v>
      </c>
      <c r="O127" s="81"/>
      <c r="P127" s="210">
        <f>O127*H127</f>
        <v>0</v>
      </c>
      <c r="Q127" s="210">
        <v>0.0021199999999999999</v>
      </c>
      <c r="R127" s="210">
        <f>Q127*H127</f>
        <v>0.012719999999999999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292</v>
      </c>
      <c r="AT127" s="212" t="s">
        <v>167</v>
      </c>
      <c r="AU127" s="212" t="s">
        <v>84</v>
      </c>
      <c r="AY127" s="14" t="s">
        <v>164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82</v>
      </c>
      <c r="BK127" s="213">
        <f>ROUND(I127*H127,2)</f>
        <v>0</v>
      </c>
      <c r="BL127" s="14" t="s">
        <v>292</v>
      </c>
      <c r="BM127" s="212" t="s">
        <v>909</v>
      </c>
    </row>
    <row r="128" s="2" customFormat="1">
      <c r="A128" s="35"/>
      <c r="B128" s="36"/>
      <c r="C128" s="37"/>
      <c r="D128" s="214" t="s">
        <v>174</v>
      </c>
      <c r="E128" s="37"/>
      <c r="F128" s="215" t="s">
        <v>910</v>
      </c>
      <c r="G128" s="37"/>
      <c r="H128" s="37"/>
      <c r="I128" s="216"/>
      <c r="J128" s="37"/>
      <c r="K128" s="37"/>
      <c r="L128" s="41"/>
      <c r="M128" s="217"/>
      <c r="N128" s="218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174</v>
      </c>
      <c r="AU128" s="14" t="s">
        <v>84</v>
      </c>
    </row>
    <row r="129" s="2" customFormat="1" ht="16.5" customHeight="1">
      <c r="A129" s="35"/>
      <c r="B129" s="36"/>
      <c r="C129" s="201" t="s">
        <v>415</v>
      </c>
      <c r="D129" s="201" t="s">
        <v>167</v>
      </c>
      <c r="E129" s="202" t="s">
        <v>911</v>
      </c>
      <c r="F129" s="203" t="s">
        <v>912</v>
      </c>
      <c r="G129" s="204" t="s">
        <v>439</v>
      </c>
      <c r="H129" s="205">
        <v>4</v>
      </c>
      <c r="I129" s="206"/>
      <c r="J129" s="207">
        <f>ROUND(I129*H129,2)</f>
        <v>0</v>
      </c>
      <c r="K129" s="203" t="s">
        <v>607</v>
      </c>
      <c r="L129" s="41"/>
      <c r="M129" s="208" t="s">
        <v>19</v>
      </c>
      <c r="N129" s="209" t="s">
        <v>45</v>
      </c>
      <c r="O129" s="81"/>
      <c r="P129" s="210">
        <f>O129*H129</f>
        <v>0</v>
      </c>
      <c r="Q129" s="210">
        <v>0.0028500000000000001</v>
      </c>
      <c r="R129" s="210">
        <f>Q129*H129</f>
        <v>0.0114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292</v>
      </c>
      <c r="AT129" s="212" t="s">
        <v>167</v>
      </c>
      <c r="AU129" s="212" t="s">
        <v>84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292</v>
      </c>
      <c r="BM129" s="212" t="s">
        <v>913</v>
      </c>
    </row>
    <row r="130" s="2" customFormat="1">
      <c r="A130" s="35"/>
      <c r="B130" s="36"/>
      <c r="C130" s="37"/>
      <c r="D130" s="214" t="s">
        <v>174</v>
      </c>
      <c r="E130" s="37"/>
      <c r="F130" s="215" t="s">
        <v>914</v>
      </c>
      <c r="G130" s="37"/>
      <c r="H130" s="37"/>
      <c r="I130" s="216"/>
      <c r="J130" s="37"/>
      <c r="K130" s="37"/>
      <c r="L130" s="41"/>
      <c r="M130" s="217"/>
      <c r="N130" s="218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174</v>
      </c>
      <c r="AU130" s="14" t="s">
        <v>84</v>
      </c>
    </row>
    <row r="131" s="2" customFormat="1" ht="24.15" customHeight="1">
      <c r="A131" s="35"/>
      <c r="B131" s="36"/>
      <c r="C131" s="201" t="s">
        <v>420</v>
      </c>
      <c r="D131" s="201" t="s">
        <v>167</v>
      </c>
      <c r="E131" s="202" t="s">
        <v>915</v>
      </c>
      <c r="F131" s="203" t="s">
        <v>916</v>
      </c>
      <c r="G131" s="204" t="s">
        <v>203</v>
      </c>
      <c r="H131" s="205">
        <v>0.024</v>
      </c>
      <c r="I131" s="206"/>
      <c r="J131" s="207">
        <f>ROUND(I131*H131,2)</f>
        <v>0</v>
      </c>
      <c r="K131" s="203" t="s">
        <v>171</v>
      </c>
      <c r="L131" s="41"/>
      <c r="M131" s="208" t="s">
        <v>19</v>
      </c>
      <c r="N131" s="209" t="s">
        <v>45</v>
      </c>
      <c r="O131" s="81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292</v>
      </c>
      <c r="AT131" s="212" t="s">
        <v>167</v>
      </c>
      <c r="AU131" s="212" t="s">
        <v>84</v>
      </c>
      <c r="AY131" s="14" t="s">
        <v>164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82</v>
      </c>
      <c r="BK131" s="213">
        <f>ROUND(I131*H131,2)</f>
        <v>0</v>
      </c>
      <c r="BL131" s="14" t="s">
        <v>292</v>
      </c>
      <c r="BM131" s="212" t="s">
        <v>917</v>
      </c>
    </row>
    <row r="132" s="2" customFormat="1">
      <c r="A132" s="35"/>
      <c r="B132" s="36"/>
      <c r="C132" s="37"/>
      <c r="D132" s="214" t="s">
        <v>174</v>
      </c>
      <c r="E132" s="37"/>
      <c r="F132" s="215" t="s">
        <v>918</v>
      </c>
      <c r="G132" s="37"/>
      <c r="H132" s="37"/>
      <c r="I132" s="216"/>
      <c r="J132" s="37"/>
      <c r="K132" s="37"/>
      <c r="L132" s="41"/>
      <c r="M132" s="217"/>
      <c r="N132" s="218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174</v>
      </c>
      <c r="AU132" s="14" t="s">
        <v>84</v>
      </c>
    </row>
    <row r="133" s="12" customFormat="1" ht="22.8" customHeight="1">
      <c r="A133" s="12"/>
      <c r="B133" s="185"/>
      <c r="C133" s="186"/>
      <c r="D133" s="187" t="s">
        <v>73</v>
      </c>
      <c r="E133" s="199" t="s">
        <v>919</v>
      </c>
      <c r="F133" s="199" t="s">
        <v>920</v>
      </c>
      <c r="G133" s="186"/>
      <c r="H133" s="186"/>
      <c r="I133" s="189"/>
      <c r="J133" s="200">
        <f>BK133</f>
        <v>0</v>
      </c>
      <c r="K133" s="186"/>
      <c r="L133" s="191"/>
      <c r="M133" s="192"/>
      <c r="N133" s="193"/>
      <c r="O133" s="193"/>
      <c r="P133" s="194">
        <f>SUM(P134:P143)</f>
        <v>0</v>
      </c>
      <c r="Q133" s="193"/>
      <c r="R133" s="194">
        <f>SUM(R134:R143)</f>
        <v>1.2367509000000003</v>
      </c>
      <c r="S133" s="193"/>
      <c r="T133" s="195">
        <f>SUM(T134:T143)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6" t="s">
        <v>84</v>
      </c>
      <c r="AT133" s="197" t="s">
        <v>73</v>
      </c>
      <c r="AU133" s="197" t="s">
        <v>82</v>
      </c>
      <c r="AY133" s="196" t="s">
        <v>164</v>
      </c>
      <c r="BK133" s="198">
        <f>SUM(BK134:BK143)</f>
        <v>0</v>
      </c>
    </row>
    <row r="134" s="2" customFormat="1" ht="21.75" customHeight="1">
      <c r="A134" s="35"/>
      <c r="B134" s="36"/>
      <c r="C134" s="201" t="s">
        <v>425</v>
      </c>
      <c r="D134" s="201" t="s">
        <v>167</v>
      </c>
      <c r="E134" s="202" t="s">
        <v>921</v>
      </c>
      <c r="F134" s="203" t="s">
        <v>922</v>
      </c>
      <c r="G134" s="204" t="s">
        <v>170</v>
      </c>
      <c r="H134" s="205">
        <v>50</v>
      </c>
      <c r="I134" s="206"/>
      <c r="J134" s="207">
        <f>ROUND(I134*H134,2)</f>
        <v>0</v>
      </c>
      <c r="K134" s="203" t="s">
        <v>171</v>
      </c>
      <c r="L134" s="41"/>
      <c r="M134" s="208" t="s">
        <v>19</v>
      </c>
      <c r="N134" s="209" t="s">
        <v>45</v>
      </c>
      <c r="O134" s="81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292</v>
      </c>
      <c r="AT134" s="212" t="s">
        <v>167</v>
      </c>
      <c r="AU134" s="212" t="s">
        <v>84</v>
      </c>
      <c r="AY134" s="14" t="s">
        <v>164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82</v>
      </c>
      <c r="BK134" s="213">
        <f>ROUND(I134*H134,2)</f>
        <v>0</v>
      </c>
      <c r="BL134" s="14" t="s">
        <v>292</v>
      </c>
      <c r="BM134" s="212" t="s">
        <v>923</v>
      </c>
    </row>
    <row r="135" s="2" customFormat="1">
      <c r="A135" s="35"/>
      <c r="B135" s="36"/>
      <c r="C135" s="37"/>
      <c r="D135" s="214" t="s">
        <v>174</v>
      </c>
      <c r="E135" s="37"/>
      <c r="F135" s="215" t="s">
        <v>924</v>
      </c>
      <c r="G135" s="37"/>
      <c r="H135" s="37"/>
      <c r="I135" s="216"/>
      <c r="J135" s="37"/>
      <c r="K135" s="37"/>
      <c r="L135" s="41"/>
      <c r="M135" s="217"/>
      <c r="N135" s="218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174</v>
      </c>
      <c r="AU135" s="14" t="s">
        <v>84</v>
      </c>
    </row>
    <row r="136" s="2" customFormat="1" ht="16.5" customHeight="1">
      <c r="A136" s="35"/>
      <c r="B136" s="36"/>
      <c r="C136" s="219" t="s">
        <v>430</v>
      </c>
      <c r="D136" s="219" t="s">
        <v>232</v>
      </c>
      <c r="E136" s="220" t="s">
        <v>925</v>
      </c>
      <c r="F136" s="221" t="s">
        <v>926</v>
      </c>
      <c r="G136" s="222" t="s">
        <v>219</v>
      </c>
      <c r="H136" s="223">
        <v>146.88</v>
      </c>
      <c r="I136" s="224"/>
      <c r="J136" s="225">
        <f>ROUND(I136*H136,2)</f>
        <v>0</v>
      </c>
      <c r="K136" s="221" t="s">
        <v>171</v>
      </c>
      <c r="L136" s="226"/>
      <c r="M136" s="227" t="s">
        <v>19</v>
      </c>
      <c r="N136" s="228" t="s">
        <v>45</v>
      </c>
      <c r="O136" s="81"/>
      <c r="P136" s="210">
        <f>O136*H136</f>
        <v>0</v>
      </c>
      <c r="Q136" s="210">
        <v>0.0016000000000000001</v>
      </c>
      <c r="R136" s="210">
        <f>Q136*H136</f>
        <v>0.235008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443</v>
      </c>
      <c r="AT136" s="212" t="s">
        <v>232</v>
      </c>
      <c r="AU136" s="212" t="s">
        <v>84</v>
      </c>
      <c r="AY136" s="14" t="s">
        <v>164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82</v>
      </c>
      <c r="BK136" s="213">
        <f>ROUND(I136*H136,2)</f>
        <v>0</v>
      </c>
      <c r="BL136" s="14" t="s">
        <v>292</v>
      </c>
      <c r="BM136" s="212" t="s">
        <v>927</v>
      </c>
    </row>
    <row r="137" s="2" customFormat="1" ht="24.15" customHeight="1">
      <c r="A137" s="35"/>
      <c r="B137" s="36"/>
      <c r="C137" s="201" t="s">
        <v>436</v>
      </c>
      <c r="D137" s="201" t="s">
        <v>167</v>
      </c>
      <c r="E137" s="202" t="s">
        <v>928</v>
      </c>
      <c r="F137" s="203" t="s">
        <v>929</v>
      </c>
      <c r="G137" s="204" t="s">
        <v>170</v>
      </c>
      <c r="H137" s="205">
        <v>50</v>
      </c>
      <c r="I137" s="206"/>
      <c r="J137" s="207">
        <f>ROUND(I137*H137,2)</f>
        <v>0</v>
      </c>
      <c r="K137" s="203" t="s">
        <v>171</v>
      </c>
      <c r="L137" s="41"/>
      <c r="M137" s="208" t="s">
        <v>19</v>
      </c>
      <c r="N137" s="209" t="s">
        <v>45</v>
      </c>
      <c r="O137" s="81"/>
      <c r="P137" s="210">
        <f>O137*H137</f>
        <v>0</v>
      </c>
      <c r="Q137" s="210">
        <v>0.00021175799999999999</v>
      </c>
      <c r="R137" s="210">
        <f>Q137*H137</f>
        <v>0.010587899999999999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292</v>
      </c>
      <c r="AT137" s="212" t="s">
        <v>167</v>
      </c>
      <c r="AU137" s="212" t="s">
        <v>84</v>
      </c>
      <c r="AY137" s="14" t="s">
        <v>164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82</v>
      </c>
      <c r="BK137" s="213">
        <f>ROUND(I137*H137,2)</f>
        <v>0</v>
      </c>
      <c r="BL137" s="14" t="s">
        <v>292</v>
      </c>
      <c r="BM137" s="212" t="s">
        <v>930</v>
      </c>
    </row>
    <row r="138" s="2" customFormat="1">
      <c r="A138" s="35"/>
      <c r="B138" s="36"/>
      <c r="C138" s="37"/>
      <c r="D138" s="214" t="s">
        <v>174</v>
      </c>
      <c r="E138" s="37"/>
      <c r="F138" s="215" t="s">
        <v>931</v>
      </c>
      <c r="G138" s="37"/>
      <c r="H138" s="37"/>
      <c r="I138" s="216"/>
      <c r="J138" s="37"/>
      <c r="K138" s="37"/>
      <c r="L138" s="41"/>
      <c r="M138" s="217"/>
      <c r="N138" s="218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174</v>
      </c>
      <c r="AU138" s="14" t="s">
        <v>84</v>
      </c>
    </row>
    <row r="139" s="2" customFormat="1" ht="16.5" customHeight="1">
      <c r="A139" s="35"/>
      <c r="B139" s="36"/>
      <c r="C139" s="219" t="s">
        <v>443</v>
      </c>
      <c r="D139" s="219" t="s">
        <v>232</v>
      </c>
      <c r="E139" s="220" t="s">
        <v>932</v>
      </c>
      <c r="F139" s="221" t="s">
        <v>933</v>
      </c>
      <c r="G139" s="222" t="s">
        <v>170</v>
      </c>
      <c r="H139" s="223">
        <v>52.5</v>
      </c>
      <c r="I139" s="224"/>
      <c r="J139" s="225">
        <f>ROUND(I139*H139,2)</f>
        <v>0</v>
      </c>
      <c r="K139" s="221" t="s">
        <v>171</v>
      </c>
      <c r="L139" s="226"/>
      <c r="M139" s="227" t="s">
        <v>19</v>
      </c>
      <c r="N139" s="228" t="s">
        <v>45</v>
      </c>
      <c r="O139" s="81"/>
      <c r="P139" s="210">
        <f>O139*H139</f>
        <v>0</v>
      </c>
      <c r="Q139" s="210">
        <v>0.018700000000000001</v>
      </c>
      <c r="R139" s="210">
        <f>Q139*H139</f>
        <v>0.98175000000000012</v>
      </c>
      <c r="S139" s="210">
        <v>0</v>
      </c>
      <c r="T139" s="21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2" t="s">
        <v>443</v>
      </c>
      <c r="AT139" s="212" t="s">
        <v>232</v>
      </c>
      <c r="AU139" s="212" t="s">
        <v>84</v>
      </c>
      <c r="AY139" s="14" t="s">
        <v>164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4" t="s">
        <v>82</v>
      </c>
      <c r="BK139" s="213">
        <f>ROUND(I139*H139,2)</f>
        <v>0</v>
      </c>
      <c r="BL139" s="14" t="s">
        <v>292</v>
      </c>
      <c r="BM139" s="212" t="s">
        <v>934</v>
      </c>
    </row>
    <row r="140" s="2" customFormat="1" ht="16.5" customHeight="1">
      <c r="A140" s="35"/>
      <c r="B140" s="36"/>
      <c r="C140" s="201" t="s">
        <v>449</v>
      </c>
      <c r="D140" s="201" t="s">
        <v>167</v>
      </c>
      <c r="E140" s="202" t="s">
        <v>935</v>
      </c>
      <c r="F140" s="203" t="s">
        <v>936</v>
      </c>
      <c r="G140" s="204" t="s">
        <v>170</v>
      </c>
      <c r="H140" s="205">
        <v>50</v>
      </c>
      <c r="I140" s="206"/>
      <c r="J140" s="207">
        <f>ROUND(I140*H140,2)</f>
        <v>0</v>
      </c>
      <c r="K140" s="203" t="s">
        <v>171</v>
      </c>
      <c r="L140" s="41"/>
      <c r="M140" s="208" t="s">
        <v>19</v>
      </c>
      <c r="N140" s="209" t="s">
        <v>45</v>
      </c>
      <c r="O140" s="81"/>
      <c r="P140" s="210">
        <f>O140*H140</f>
        <v>0</v>
      </c>
      <c r="Q140" s="210">
        <v>0.00018809999999999999</v>
      </c>
      <c r="R140" s="210">
        <f>Q140*H140</f>
        <v>0.0094050000000000002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292</v>
      </c>
      <c r="AT140" s="212" t="s">
        <v>167</v>
      </c>
      <c r="AU140" s="212" t="s">
        <v>84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292</v>
      </c>
      <c r="BM140" s="212" t="s">
        <v>937</v>
      </c>
    </row>
    <row r="141" s="2" customFormat="1">
      <c r="A141" s="35"/>
      <c r="B141" s="36"/>
      <c r="C141" s="37"/>
      <c r="D141" s="214" t="s">
        <v>174</v>
      </c>
      <c r="E141" s="37"/>
      <c r="F141" s="215" t="s">
        <v>938</v>
      </c>
      <c r="G141" s="37"/>
      <c r="H141" s="37"/>
      <c r="I141" s="216"/>
      <c r="J141" s="37"/>
      <c r="K141" s="37"/>
      <c r="L141" s="41"/>
      <c r="M141" s="217"/>
      <c r="N141" s="218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174</v>
      </c>
      <c r="AU141" s="14" t="s">
        <v>84</v>
      </c>
    </row>
    <row r="142" s="2" customFormat="1" ht="24.15" customHeight="1">
      <c r="A142" s="35"/>
      <c r="B142" s="36"/>
      <c r="C142" s="201" t="s">
        <v>458</v>
      </c>
      <c r="D142" s="201" t="s">
        <v>167</v>
      </c>
      <c r="E142" s="202" t="s">
        <v>939</v>
      </c>
      <c r="F142" s="203" t="s">
        <v>940</v>
      </c>
      <c r="G142" s="204" t="s">
        <v>203</v>
      </c>
      <c r="H142" s="205">
        <v>1.2370000000000001</v>
      </c>
      <c r="I142" s="206"/>
      <c r="J142" s="207">
        <f>ROUND(I142*H142,2)</f>
        <v>0</v>
      </c>
      <c r="K142" s="203" t="s">
        <v>171</v>
      </c>
      <c r="L142" s="41"/>
      <c r="M142" s="208" t="s">
        <v>19</v>
      </c>
      <c r="N142" s="209" t="s">
        <v>45</v>
      </c>
      <c r="O142" s="81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292</v>
      </c>
      <c r="AT142" s="212" t="s">
        <v>167</v>
      </c>
      <c r="AU142" s="212" t="s">
        <v>84</v>
      </c>
      <c r="AY142" s="14" t="s">
        <v>164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4" t="s">
        <v>82</v>
      </c>
      <c r="BK142" s="213">
        <f>ROUND(I142*H142,2)</f>
        <v>0</v>
      </c>
      <c r="BL142" s="14" t="s">
        <v>292</v>
      </c>
      <c r="BM142" s="212" t="s">
        <v>941</v>
      </c>
    </row>
    <row r="143" s="2" customFormat="1">
      <c r="A143" s="35"/>
      <c r="B143" s="36"/>
      <c r="C143" s="37"/>
      <c r="D143" s="214" t="s">
        <v>174</v>
      </c>
      <c r="E143" s="37"/>
      <c r="F143" s="215" t="s">
        <v>942</v>
      </c>
      <c r="G143" s="37"/>
      <c r="H143" s="37"/>
      <c r="I143" s="216"/>
      <c r="J143" s="37"/>
      <c r="K143" s="37"/>
      <c r="L143" s="41"/>
      <c r="M143" s="217"/>
      <c r="N143" s="218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174</v>
      </c>
      <c r="AU143" s="14" t="s">
        <v>84</v>
      </c>
    </row>
    <row r="144" s="12" customFormat="1" ht="22.8" customHeight="1">
      <c r="A144" s="12"/>
      <c r="B144" s="185"/>
      <c r="C144" s="186"/>
      <c r="D144" s="187" t="s">
        <v>73</v>
      </c>
      <c r="E144" s="199" t="s">
        <v>740</v>
      </c>
      <c r="F144" s="199" t="s">
        <v>741</v>
      </c>
      <c r="G144" s="186"/>
      <c r="H144" s="186"/>
      <c r="I144" s="189"/>
      <c r="J144" s="200">
        <f>BK144</f>
        <v>0</v>
      </c>
      <c r="K144" s="186"/>
      <c r="L144" s="191"/>
      <c r="M144" s="192"/>
      <c r="N144" s="193"/>
      <c r="O144" s="193"/>
      <c r="P144" s="194">
        <f>SUM(P145:P150)</f>
        <v>0</v>
      </c>
      <c r="Q144" s="193"/>
      <c r="R144" s="194">
        <f>SUM(R145:R150)</f>
        <v>0.16600000000000001</v>
      </c>
      <c r="S144" s="193"/>
      <c r="T144" s="195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6" t="s">
        <v>84</v>
      </c>
      <c r="AT144" s="197" t="s">
        <v>73</v>
      </c>
      <c r="AU144" s="197" t="s">
        <v>82</v>
      </c>
      <c r="AY144" s="196" t="s">
        <v>164</v>
      </c>
      <c r="BK144" s="198">
        <f>SUM(BK145:BK150)</f>
        <v>0</v>
      </c>
    </row>
    <row r="145" s="2" customFormat="1" ht="16.5" customHeight="1">
      <c r="A145" s="35"/>
      <c r="B145" s="36"/>
      <c r="C145" s="201" t="s">
        <v>463</v>
      </c>
      <c r="D145" s="201" t="s">
        <v>167</v>
      </c>
      <c r="E145" s="202" t="s">
        <v>943</v>
      </c>
      <c r="F145" s="203" t="s">
        <v>944</v>
      </c>
      <c r="G145" s="204" t="s">
        <v>439</v>
      </c>
      <c r="H145" s="205">
        <v>15</v>
      </c>
      <c r="I145" s="206"/>
      <c r="J145" s="207">
        <f>ROUND(I145*H145,2)</f>
        <v>0</v>
      </c>
      <c r="K145" s="203" t="s">
        <v>171</v>
      </c>
      <c r="L145" s="41"/>
      <c r="M145" s="208" t="s">
        <v>19</v>
      </c>
      <c r="N145" s="209" t="s">
        <v>45</v>
      </c>
      <c r="O145" s="81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292</v>
      </c>
      <c r="AT145" s="212" t="s">
        <v>167</v>
      </c>
      <c r="AU145" s="212" t="s">
        <v>84</v>
      </c>
      <c r="AY145" s="14" t="s">
        <v>164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82</v>
      </c>
      <c r="BK145" s="213">
        <f>ROUND(I145*H145,2)</f>
        <v>0</v>
      </c>
      <c r="BL145" s="14" t="s">
        <v>292</v>
      </c>
      <c r="BM145" s="212" t="s">
        <v>945</v>
      </c>
    </row>
    <row r="146" s="2" customFormat="1">
      <c r="A146" s="35"/>
      <c r="B146" s="36"/>
      <c r="C146" s="37"/>
      <c r="D146" s="214" t="s">
        <v>174</v>
      </c>
      <c r="E146" s="37"/>
      <c r="F146" s="215" t="s">
        <v>946</v>
      </c>
      <c r="G146" s="37"/>
      <c r="H146" s="37"/>
      <c r="I146" s="216"/>
      <c r="J146" s="37"/>
      <c r="K146" s="37"/>
      <c r="L146" s="41"/>
      <c r="M146" s="217"/>
      <c r="N146" s="218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174</v>
      </c>
      <c r="AU146" s="14" t="s">
        <v>84</v>
      </c>
    </row>
    <row r="147" s="2" customFormat="1" ht="21.75" customHeight="1">
      <c r="A147" s="35"/>
      <c r="B147" s="36"/>
      <c r="C147" s="219" t="s">
        <v>467</v>
      </c>
      <c r="D147" s="219" t="s">
        <v>232</v>
      </c>
      <c r="E147" s="220" t="s">
        <v>947</v>
      </c>
      <c r="F147" s="221" t="s">
        <v>948</v>
      </c>
      <c r="G147" s="222" t="s">
        <v>439</v>
      </c>
      <c r="H147" s="223">
        <v>7</v>
      </c>
      <c r="I147" s="224"/>
      <c r="J147" s="225">
        <f>ROUND(I147*H147,2)</f>
        <v>0</v>
      </c>
      <c r="K147" s="221" t="s">
        <v>171</v>
      </c>
      <c r="L147" s="226"/>
      <c r="M147" s="227" t="s">
        <v>19</v>
      </c>
      <c r="N147" s="228" t="s">
        <v>45</v>
      </c>
      <c r="O147" s="81"/>
      <c r="P147" s="210">
        <f>O147*H147</f>
        <v>0</v>
      </c>
      <c r="Q147" s="210">
        <v>0.01</v>
      </c>
      <c r="R147" s="210">
        <f>Q147*H147</f>
        <v>0.070000000000000007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443</v>
      </c>
      <c r="AT147" s="212" t="s">
        <v>232</v>
      </c>
      <c r="AU147" s="212" t="s">
        <v>84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292</v>
      </c>
      <c r="BM147" s="212" t="s">
        <v>949</v>
      </c>
    </row>
    <row r="148" s="2" customFormat="1" ht="21.75" customHeight="1">
      <c r="A148" s="35"/>
      <c r="B148" s="36"/>
      <c r="C148" s="219" t="s">
        <v>472</v>
      </c>
      <c r="D148" s="219" t="s">
        <v>232</v>
      </c>
      <c r="E148" s="220" t="s">
        <v>950</v>
      </c>
      <c r="F148" s="221" t="s">
        <v>951</v>
      </c>
      <c r="G148" s="222" t="s">
        <v>439</v>
      </c>
      <c r="H148" s="223">
        <v>8</v>
      </c>
      <c r="I148" s="224"/>
      <c r="J148" s="225">
        <f>ROUND(I148*H148,2)</f>
        <v>0</v>
      </c>
      <c r="K148" s="221" t="s">
        <v>171</v>
      </c>
      <c r="L148" s="226"/>
      <c r="M148" s="227" t="s">
        <v>19</v>
      </c>
      <c r="N148" s="228" t="s">
        <v>45</v>
      </c>
      <c r="O148" s="81"/>
      <c r="P148" s="210">
        <f>O148*H148</f>
        <v>0</v>
      </c>
      <c r="Q148" s="210">
        <v>0.012</v>
      </c>
      <c r="R148" s="210">
        <f>Q148*H148</f>
        <v>0.096000000000000002</v>
      </c>
      <c r="S148" s="210">
        <v>0</v>
      </c>
      <c r="T148" s="21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2" t="s">
        <v>443</v>
      </c>
      <c r="AT148" s="212" t="s">
        <v>232</v>
      </c>
      <c r="AU148" s="212" t="s">
        <v>84</v>
      </c>
      <c r="AY148" s="14" t="s">
        <v>164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82</v>
      </c>
      <c r="BK148" s="213">
        <f>ROUND(I148*H148,2)</f>
        <v>0</v>
      </c>
      <c r="BL148" s="14" t="s">
        <v>292</v>
      </c>
      <c r="BM148" s="212" t="s">
        <v>952</v>
      </c>
    </row>
    <row r="149" s="2" customFormat="1" ht="33" customHeight="1">
      <c r="A149" s="35"/>
      <c r="B149" s="36"/>
      <c r="C149" s="201" t="s">
        <v>475</v>
      </c>
      <c r="D149" s="201" t="s">
        <v>167</v>
      </c>
      <c r="E149" s="202" t="s">
        <v>953</v>
      </c>
      <c r="F149" s="203" t="s">
        <v>954</v>
      </c>
      <c r="G149" s="204" t="s">
        <v>203</v>
      </c>
      <c r="H149" s="205">
        <v>0.16600000000000001</v>
      </c>
      <c r="I149" s="206"/>
      <c r="J149" s="207">
        <f>ROUND(I149*H149,2)</f>
        <v>0</v>
      </c>
      <c r="K149" s="203" t="s">
        <v>171</v>
      </c>
      <c r="L149" s="41"/>
      <c r="M149" s="208" t="s">
        <v>19</v>
      </c>
      <c r="N149" s="209" t="s">
        <v>45</v>
      </c>
      <c r="O149" s="81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292</v>
      </c>
      <c r="AT149" s="212" t="s">
        <v>167</v>
      </c>
      <c r="AU149" s="212" t="s">
        <v>84</v>
      </c>
      <c r="AY149" s="14" t="s">
        <v>164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82</v>
      </c>
      <c r="BK149" s="213">
        <f>ROUND(I149*H149,2)</f>
        <v>0</v>
      </c>
      <c r="BL149" s="14" t="s">
        <v>292</v>
      </c>
      <c r="BM149" s="212" t="s">
        <v>955</v>
      </c>
    </row>
    <row r="150" s="2" customFormat="1">
      <c r="A150" s="35"/>
      <c r="B150" s="36"/>
      <c r="C150" s="37"/>
      <c r="D150" s="214" t="s">
        <v>174</v>
      </c>
      <c r="E150" s="37"/>
      <c r="F150" s="215" t="s">
        <v>956</v>
      </c>
      <c r="G150" s="37"/>
      <c r="H150" s="37"/>
      <c r="I150" s="216"/>
      <c r="J150" s="37"/>
      <c r="K150" s="37"/>
      <c r="L150" s="41"/>
      <c r="M150" s="229"/>
      <c r="N150" s="230"/>
      <c r="O150" s="231"/>
      <c r="P150" s="231"/>
      <c r="Q150" s="231"/>
      <c r="R150" s="231"/>
      <c r="S150" s="231"/>
      <c r="T150" s="23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174</v>
      </c>
      <c r="AU150" s="14" t="s">
        <v>84</v>
      </c>
    </row>
    <row r="151" s="2" customFormat="1" ht="6.96" customHeight="1">
      <c r="A151" s="35"/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V6O0jKpKPj68FbzCS2AZCRlMEYI5ji4+a1jFQJnjBsetrmu13fbOyBWO8DXIEzw4Qm/5oXJ9XDwMV5huL1mvQA==" hashValue="PZcbNvTT2Ea8GoIF/LN7jZgtxxvE1Nwf6JIAN0HC+yNm1W014lPMryQmKbuwxWWZH3JF5i4nDW7vAQUWFVA97w==" algorithmName="SHA-512" password="CC35"/>
  <autoFilter ref="C84:K15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712311101"/>
    <hyperlink ref="F92" r:id="rId2" display="https://podminky.urs.cz/item/CS_URS_2025_02/712341559"/>
    <hyperlink ref="F97" r:id="rId3" display="https://podminky.urs.cz/item/CS_URS_2025_02/712363115"/>
    <hyperlink ref="F101" r:id="rId4" display="https://podminky.urs.cz/item/CS_URS_2025_02/712363116"/>
    <hyperlink ref="F104" r:id="rId5" display="https://podminky.urs.cz/item/CS_URS_2025_02/712391171"/>
    <hyperlink ref="F107" r:id="rId6" display="https://podminky.urs.cz/item/CS_URS_2025_02/712391172"/>
    <hyperlink ref="F110" r:id="rId7" display="https://podminky.urs.cz/item/CS_URS_2025_02/712771201"/>
    <hyperlink ref="F113" r:id="rId8" display="https://podminky.urs.cz/item/CS_URS_2025_02/712771255"/>
    <hyperlink ref="F116" r:id="rId9" display="https://podminky.urs.cz/item/CS_URS_2025_02/998712112"/>
    <hyperlink ref="F119" r:id="rId10" display="https://podminky.urs.cz/item/CS_URS_2025_02/713141131"/>
    <hyperlink ref="F122" r:id="rId11" display="https://podminky.urs.cz/item/CS_URS_2025_02/713141151"/>
    <hyperlink ref="F125" r:id="rId12" display="https://podminky.urs.cz/item/CS_URS_2025_02/998713102"/>
    <hyperlink ref="F128" r:id="rId13" display="https://podminky.urs.cz/item/CS_URS_2025_02/721233112"/>
    <hyperlink ref="F130" r:id="rId14" display="https://podminky.urs.cz/item/CS_URS_2024_02/721233114.R"/>
    <hyperlink ref="F132" r:id="rId15" display="https://podminky.urs.cz/item/CS_URS_2025_02/998721122"/>
    <hyperlink ref="F135" r:id="rId16" display="https://podminky.urs.cz/item/CS_URS_2025_02/762951003"/>
    <hyperlink ref="F138" r:id="rId17" display="https://podminky.urs.cz/item/CS_URS_2025_02/762952014"/>
    <hyperlink ref="F141" r:id="rId18" display="https://podminky.urs.cz/item/CS_URS_2025_02/762953002"/>
    <hyperlink ref="F143" r:id="rId19" display="https://podminky.urs.cz/item/CS_URS_2025_02/998762121"/>
    <hyperlink ref="F146" r:id="rId20" display="https://podminky.urs.cz/item/CS_URS_2025_02/767330112"/>
    <hyperlink ref="F150" r:id="rId21" display="https://podminky.urs.cz/item/CS_URS_2025_02/998767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957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ROUND(J88,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ROUND((SUM(BE88:BE150)),  2)</f>
        <v>0</v>
      </c>
      <c r="G33" s="35"/>
      <c r="H33" s="35"/>
      <c r="I33" s="145">
        <v>0.20999999999999999</v>
      </c>
      <c r="J33" s="144">
        <f>ROUND(((SUM(BE88:BE150))*I33),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ROUND((SUM(BF88:BF150)),  2)</f>
        <v>0</v>
      </c>
      <c r="G34" s="35"/>
      <c r="H34" s="35"/>
      <c r="I34" s="145">
        <v>0.12</v>
      </c>
      <c r="J34" s="144">
        <f>ROUND(((SUM(BF88:BF150))*I34),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ROUND((SUM(BG88:BG150)),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ROUND((SUM(BH88:BH150)),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ROUND((SUM(BI88:BI150)),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2025-109-2B-07 - Podlahy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J88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147</v>
      </c>
      <c r="E60" s="165"/>
      <c r="F60" s="165"/>
      <c r="G60" s="165"/>
      <c r="H60" s="165"/>
      <c r="I60" s="165"/>
      <c r="J60" s="166">
        <f>J89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958</v>
      </c>
      <c r="E61" s="171"/>
      <c r="F61" s="171"/>
      <c r="G61" s="171"/>
      <c r="H61" s="171"/>
      <c r="I61" s="171"/>
      <c r="J61" s="172">
        <f>J90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959</v>
      </c>
      <c r="E62" s="171"/>
      <c r="F62" s="171"/>
      <c r="G62" s="171"/>
      <c r="H62" s="171"/>
      <c r="I62" s="171"/>
      <c r="J62" s="172">
        <f>J95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247</v>
      </c>
      <c r="E63" s="171"/>
      <c r="F63" s="171"/>
      <c r="G63" s="171"/>
      <c r="H63" s="171"/>
      <c r="I63" s="171"/>
      <c r="J63" s="172">
        <f>J98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62"/>
      <c r="C64" s="163"/>
      <c r="D64" s="164" t="s">
        <v>322</v>
      </c>
      <c r="E64" s="165"/>
      <c r="F64" s="165"/>
      <c r="G64" s="165"/>
      <c r="H64" s="165"/>
      <c r="I64" s="165"/>
      <c r="J64" s="166">
        <f>J101</f>
        <v>0</v>
      </c>
      <c r="K64" s="163"/>
      <c r="L64" s="16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68"/>
      <c r="C65" s="169"/>
      <c r="D65" s="170" t="s">
        <v>324</v>
      </c>
      <c r="E65" s="171"/>
      <c r="F65" s="171"/>
      <c r="G65" s="171"/>
      <c r="H65" s="171"/>
      <c r="I65" s="171"/>
      <c r="J65" s="172">
        <f>J102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8"/>
      <c r="C66" s="169"/>
      <c r="D66" s="170" t="s">
        <v>960</v>
      </c>
      <c r="E66" s="171"/>
      <c r="F66" s="171"/>
      <c r="G66" s="171"/>
      <c r="H66" s="171"/>
      <c r="I66" s="171"/>
      <c r="J66" s="172">
        <f>J111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8"/>
      <c r="C67" s="169"/>
      <c r="D67" s="170" t="s">
        <v>961</v>
      </c>
      <c r="E67" s="171"/>
      <c r="F67" s="171"/>
      <c r="G67" s="171"/>
      <c r="H67" s="171"/>
      <c r="I67" s="171"/>
      <c r="J67" s="172">
        <f>J117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8"/>
      <c r="C68" s="169"/>
      <c r="D68" s="170" t="s">
        <v>962</v>
      </c>
      <c r="E68" s="171"/>
      <c r="F68" s="171"/>
      <c r="G68" s="171"/>
      <c r="H68" s="171"/>
      <c r="I68" s="171"/>
      <c r="J68" s="172">
        <f>J139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hidden="1" s="2" customFormat="1" ht="6.96" customHeight="1">
      <c r="A70" s="3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hidden="1"/>
    <row r="72" hidden="1"/>
    <row r="73" hidden="1"/>
    <row r="74" s="2" customFormat="1" ht="6.96" customHeight="1">
      <c r="A74" s="35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4.96" customHeight="1">
      <c r="A75" s="35"/>
      <c r="B75" s="36"/>
      <c r="C75" s="20" t="s">
        <v>149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16</v>
      </c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157" t="str">
        <f>E7</f>
        <v>SK Modřany- provozní budova</v>
      </c>
      <c r="F78" s="29"/>
      <c r="G78" s="29"/>
      <c r="H78" s="29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140</v>
      </c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6.5" customHeight="1">
      <c r="A80" s="35"/>
      <c r="B80" s="36"/>
      <c r="C80" s="37"/>
      <c r="D80" s="37"/>
      <c r="E80" s="66" t="str">
        <f>E9</f>
        <v>2025-109-2B-07 - Podlahy</v>
      </c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2" customHeight="1">
      <c r="A82" s="35"/>
      <c r="B82" s="36"/>
      <c r="C82" s="29" t="s">
        <v>21</v>
      </c>
      <c r="D82" s="37"/>
      <c r="E82" s="37"/>
      <c r="F82" s="24" t="str">
        <f>F12</f>
        <v>Komořanská - 47, Praha 4 - Modřany</v>
      </c>
      <c r="G82" s="37"/>
      <c r="H82" s="37"/>
      <c r="I82" s="29" t="s">
        <v>23</v>
      </c>
      <c r="J82" s="69" t="str">
        <f>IF(J12="","",J12)</f>
        <v>23. 7. 2025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40.05" customHeight="1">
      <c r="A84" s="35"/>
      <c r="B84" s="36"/>
      <c r="C84" s="29" t="s">
        <v>25</v>
      </c>
      <c r="D84" s="37"/>
      <c r="E84" s="37"/>
      <c r="F84" s="24" t="str">
        <f>E15</f>
        <v>Sportovní klub Modřany,Komořanská 47, Praha 4</v>
      </c>
      <c r="G84" s="37"/>
      <c r="H84" s="37"/>
      <c r="I84" s="29" t="s">
        <v>32</v>
      </c>
      <c r="J84" s="33" t="str">
        <f>E21</f>
        <v>ASLB spol.s.r.o.Fikarova 2157/1, Praha 4</v>
      </c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5.15" customHeight="1">
      <c r="A85" s="35"/>
      <c r="B85" s="36"/>
      <c r="C85" s="29" t="s">
        <v>30</v>
      </c>
      <c r="D85" s="37"/>
      <c r="E85" s="37"/>
      <c r="F85" s="24" t="str">
        <f>IF(E18="","",E18)</f>
        <v>Vyplň údaj</v>
      </c>
      <c r="G85" s="37"/>
      <c r="H85" s="37"/>
      <c r="I85" s="29" t="s">
        <v>36</v>
      </c>
      <c r="J85" s="33" t="str">
        <f>E24</f>
        <v xml:space="preserve"> </v>
      </c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0.32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3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11" customFormat="1" ht="29.28" customHeight="1">
      <c r="A87" s="174"/>
      <c r="B87" s="175"/>
      <c r="C87" s="176" t="s">
        <v>150</v>
      </c>
      <c r="D87" s="177" t="s">
        <v>59</v>
      </c>
      <c r="E87" s="177" t="s">
        <v>55</v>
      </c>
      <c r="F87" s="177" t="s">
        <v>56</v>
      </c>
      <c r="G87" s="177" t="s">
        <v>151</v>
      </c>
      <c r="H87" s="177" t="s">
        <v>152</v>
      </c>
      <c r="I87" s="177" t="s">
        <v>153</v>
      </c>
      <c r="J87" s="177" t="s">
        <v>145</v>
      </c>
      <c r="K87" s="178" t="s">
        <v>154</v>
      </c>
      <c r="L87" s="179"/>
      <c r="M87" s="89" t="s">
        <v>19</v>
      </c>
      <c r="N87" s="90" t="s">
        <v>44</v>
      </c>
      <c r="O87" s="90" t="s">
        <v>155</v>
      </c>
      <c r="P87" s="90" t="s">
        <v>156</v>
      </c>
      <c r="Q87" s="90" t="s">
        <v>157</v>
      </c>
      <c r="R87" s="90" t="s">
        <v>158</v>
      </c>
      <c r="S87" s="90" t="s">
        <v>159</v>
      </c>
      <c r="T87" s="91" t="s">
        <v>160</v>
      </c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</row>
    <row r="88" s="2" customFormat="1" ht="22.8" customHeight="1">
      <c r="A88" s="35"/>
      <c r="B88" s="36"/>
      <c r="C88" s="96" t="s">
        <v>161</v>
      </c>
      <c r="D88" s="37"/>
      <c r="E88" s="37"/>
      <c r="F88" s="37"/>
      <c r="G88" s="37"/>
      <c r="H88" s="37"/>
      <c r="I88" s="37"/>
      <c r="J88" s="180">
        <f>BK88</f>
        <v>0</v>
      </c>
      <c r="K88" s="37"/>
      <c r="L88" s="41"/>
      <c r="M88" s="92"/>
      <c r="N88" s="181"/>
      <c r="O88" s="93"/>
      <c r="P88" s="182">
        <f>P89+P101</f>
        <v>0</v>
      </c>
      <c r="Q88" s="93"/>
      <c r="R88" s="182">
        <f>R89+R101</f>
        <v>97.463745719199991</v>
      </c>
      <c r="S88" s="93"/>
      <c r="T88" s="183">
        <f>T89+T101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73</v>
      </c>
      <c r="AU88" s="14" t="s">
        <v>146</v>
      </c>
      <c r="BK88" s="184">
        <f>BK89+BK101</f>
        <v>0</v>
      </c>
    </row>
    <row r="89" s="12" customFormat="1" ht="25.92" customHeight="1">
      <c r="A89" s="12"/>
      <c r="B89" s="185"/>
      <c r="C89" s="186"/>
      <c r="D89" s="187" t="s">
        <v>73</v>
      </c>
      <c r="E89" s="188" t="s">
        <v>162</v>
      </c>
      <c r="F89" s="188" t="s">
        <v>163</v>
      </c>
      <c r="G89" s="186"/>
      <c r="H89" s="186"/>
      <c r="I89" s="189"/>
      <c r="J89" s="190">
        <f>BK89</f>
        <v>0</v>
      </c>
      <c r="K89" s="186"/>
      <c r="L89" s="191"/>
      <c r="M89" s="192"/>
      <c r="N89" s="193"/>
      <c r="O89" s="193"/>
      <c r="P89" s="194">
        <f>P90+P95+P98</f>
        <v>0</v>
      </c>
      <c r="Q89" s="193"/>
      <c r="R89" s="194">
        <f>R90+R95+R98</f>
        <v>84.325480799999994</v>
      </c>
      <c r="S89" s="193"/>
      <c r="T89" s="195">
        <f>T90+T95+T98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6" t="s">
        <v>82</v>
      </c>
      <c r="AT89" s="197" t="s">
        <v>73</v>
      </c>
      <c r="AU89" s="197" t="s">
        <v>74</v>
      </c>
      <c r="AY89" s="196" t="s">
        <v>164</v>
      </c>
      <c r="BK89" s="198">
        <f>BK90+BK95+BK98</f>
        <v>0</v>
      </c>
    </row>
    <row r="90" s="12" customFormat="1" ht="22.8" customHeight="1">
      <c r="A90" s="12"/>
      <c r="B90" s="185"/>
      <c r="C90" s="186"/>
      <c r="D90" s="187" t="s">
        <v>73</v>
      </c>
      <c r="E90" s="199" t="s">
        <v>963</v>
      </c>
      <c r="F90" s="199" t="s">
        <v>964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SUM(P91:P94)</f>
        <v>0</v>
      </c>
      <c r="Q90" s="193"/>
      <c r="R90" s="194">
        <f>SUM(R91:R94)</f>
        <v>84.325480799999994</v>
      </c>
      <c r="S90" s="193"/>
      <c r="T90" s="195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82</v>
      </c>
      <c r="AT90" s="197" t="s">
        <v>73</v>
      </c>
      <c r="AU90" s="197" t="s">
        <v>82</v>
      </c>
      <c r="AY90" s="196" t="s">
        <v>164</v>
      </c>
      <c r="BK90" s="198">
        <f>SUM(BK91:BK94)</f>
        <v>0</v>
      </c>
    </row>
    <row r="91" s="2" customFormat="1" ht="16.5" customHeight="1">
      <c r="A91" s="35"/>
      <c r="B91" s="36"/>
      <c r="C91" s="201" t="s">
        <v>82</v>
      </c>
      <c r="D91" s="201" t="s">
        <v>167</v>
      </c>
      <c r="E91" s="202" t="s">
        <v>965</v>
      </c>
      <c r="F91" s="203" t="s">
        <v>966</v>
      </c>
      <c r="G91" s="204" t="s">
        <v>170</v>
      </c>
      <c r="H91" s="205">
        <v>751.56399999999996</v>
      </c>
      <c r="I91" s="206"/>
      <c r="J91" s="207">
        <f>ROUND(I91*H91,2)</f>
        <v>0</v>
      </c>
      <c r="K91" s="203" t="s">
        <v>171</v>
      </c>
      <c r="L91" s="41"/>
      <c r="M91" s="208" t="s">
        <v>19</v>
      </c>
      <c r="N91" s="209" t="s">
        <v>45</v>
      </c>
      <c r="O91" s="81"/>
      <c r="P91" s="210">
        <f>O91*H91</f>
        <v>0</v>
      </c>
      <c r="Q91" s="210">
        <v>0.10199999999999999</v>
      </c>
      <c r="R91" s="210">
        <f>Q91*H91</f>
        <v>76.659527999999995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172</v>
      </c>
      <c r="AT91" s="212" t="s">
        <v>167</v>
      </c>
      <c r="AU91" s="212" t="s">
        <v>84</v>
      </c>
      <c r="AY91" s="14" t="s">
        <v>164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82</v>
      </c>
      <c r="BK91" s="213">
        <f>ROUND(I91*H91,2)</f>
        <v>0</v>
      </c>
      <c r="BL91" s="14" t="s">
        <v>172</v>
      </c>
      <c r="BM91" s="212" t="s">
        <v>967</v>
      </c>
    </row>
    <row r="92" s="2" customFormat="1">
      <c r="A92" s="35"/>
      <c r="B92" s="36"/>
      <c r="C92" s="37"/>
      <c r="D92" s="214" t="s">
        <v>174</v>
      </c>
      <c r="E92" s="37"/>
      <c r="F92" s="215" t="s">
        <v>968</v>
      </c>
      <c r="G92" s="37"/>
      <c r="H92" s="37"/>
      <c r="I92" s="216"/>
      <c r="J92" s="37"/>
      <c r="K92" s="37"/>
      <c r="L92" s="41"/>
      <c r="M92" s="217"/>
      <c r="N92" s="21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174</v>
      </c>
      <c r="AU92" s="14" t="s">
        <v>84</v>
      </c>
    </row>
    <row r="93" s="2" customFormat="1" ht="24.15" customHeight="1">
      <c r="A93" s="35"/>
      <c r="B93" s="36"/>
      <c r="C93" s="201" t="s">
        <v>84</v>
      </c>
      <c r="D93" s="201" t="s">
        <v>167</v>
      </c>
      <c r="E93" s="202" t="s">
        <v>969</v>
      </c>
      <c r="F93" s="203" t="s">
        <v>970</v>
      </c>
      <c r="G93" s="204" t="s">
        <v>170</v>
      </c>
      <c r="H93" s="205">
        <v>751.56399999999996</v>
      </c>
      <c r="I93" s="206"/>
      <c r="J93" s="207">
        <f>ROUND(I93*H93,2)</f>
        <v>0</v>
      </c>
      <c r="K93" s="203" t="s">
        <v>171</v>
      </c>
      <c r="L93" s="41"/>
      <c r="M93" s="208" t="s">
        <v>19</v>
      </c>
      <c r="N93" s="209" t="s">
        <v>45</v>
      </c>
      <c r="O93" s="81"/>
      <c r="P93" s="210">
        <f>O93*H93</f>
        <v>0</v>
      </c>
      <c r="Q93" s="210">
        <v>0.010200000000000001</v>
      </c>
      <c r="R93" s="210">
        <f>Q93*H93</f>
        <v>7.6659528000000003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172</v>
      </c>
      <c r="AT93" s="212" t="s">
        <v>167</v>
      </c>
      <c r="AU93" s="212" t="s">
        <v>84</v>
      </c>
      <c r="AY93" s="14" t="s">
        <v>164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82</v>
      </c>
      <c r="BK93" s="213">
        <f>ROUND(I93*H93,2)</f>
        <v>0</v>
      </c>
      <c r="BL93" s="14" t="s">
        <v>172</v>
      </c>
      <c r="BM93" s="212" t="s">
        <v>971</v>
      </c>
    </row>
    <row r="94" s="2" customFormat="1">
      <c r="A94" s="35"/>
      <c r="B94" s="36"/>
      <c r="C94" s="37"/>
      <c r="D94" s="214" t="s">
        <v>174</v>
      </c>
      <c r="E94" s="37"/>
      <c r="F94" s="215" t="s">
        <v>972</v>
      </c>
      <c r="G94" s="37"/>
      <c r="H94" s="37"/>
      <c r="I94" s="216"/>
      <c r="J94" s="37"/>
      <c r="K94" s="37"/>
      <c r="L94" s="41"/>
      <c r="M94" s="217"/>
      <c r="N94" s="218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174</v>
      </c>
      <c r="AU94" s="14" t="s">
        <v>84</v>
      </c>
    </row>
    <row r="95" s="12" customFormat="1" ht="22.8" customHeight="1">
      <c r="A95" s="12"/>
      <c r="B95" s="185"/>
      <c r="C95" s="186"/>
      <c r="D95" s="187" t="s">
        <v>73</v>
      </c>
      <c r="E95" s="199" t="s">
        <v>973</v>
      </c>
      <c r="F95" s="199" t="s">
        <v>974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SUM(P96:P97)</f>
        <v>0</v>
      </c>
      <c r="Q95" s="193"/>
      <c r="R95" s="194">
        <f>SUM(R96:R97)</f>
        <v>0</v>
      </c>
      <c r="S95" s="193"/>
      <c r="T95" s="195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6" t="s">
        <v>82</v>
      </c>
      <c r="AT95" s="197" t="s">
        <v>73</v>
      </c>
      <c r="AU95" s="197" t="s">
        <v>82</v>
      </c>
      <c r="AY95" s="196" t="s">
        <v>164</v>
      </c>
      <c r="BK95" s="198">
        <f>SUM(BK96:BK97)</f>
        <v>0</v>
      </c>
    </row>
    <row r="96" s="2" customFormat="1" ht="16.5" customHeight="1">
      <c r="A96" s="35"/>
      <c r="B96" s="36"/>
      <c r="C96" s="201" t="s">
        <v>181</v>
      </c>
      <c r="D96" s="201" t="s">
        <v>167</v>
      </c>
      <c r="E96" s="202" t="s">
        <v>975</v>
      </c>
      <c r="F96" s="203" t="s">
        <v>976</v>
      </c>
      <c r="G96" s="204" t="s">
        <v>170</v>
      </c>
      <c r="H96" s="205">
        <v>759.80799999999999</v>
      </c>
      <c r="I96" s="206"/>
      <c r="J96" s="207">
        <f>ROUND(I96*H96,2)</f>
        <v>0</v>
      </c>
      <c r="K96" s="203" t="s">
        <v>171</v>
      </c>
      <c r="L96" s="41"/>
      <c r="M96" s="208" t="s">
        <v>19</v>
      </c>
      <c r="N96" s="209" t="s">
        <v>45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172</v>
      </c>
      <c r="AT96" s="212" t="s">
        <v>167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172</v>
      </c>
      <c r="BM96" s="212" t="s">
        <v>977</v>
      </c>
    </row>
    <row r="97" s="2" customFormat="1">
      <c r="A97" s="35"/>
      <c r="B97" s="36"/>
      <c r="C97" s="37"/>
      <c r="D97" s="214" t="s">
        <v>174</v>
      </c>
      <c r="E97" s="37"/>
      <c r="F97" s="215" t="s">
        <v>978</v>
      </c>
      <c r="G97" s="37"/>
      <c r="H97" s="37"/>
      <c r="I97" s="216"/>
      <c r="J97" s="37"/>
      <c r="K97" s="37"/>
      <c r="L97" s="41"/>
      <c r="M97" s="217"/>
      <c r="N97" s="218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174</v>
      </c>
      <c r="AU97" s="14" t="s">
        <v>84</v>
      </c>
    </row>
    <row r="98" s="12" customFormat="1" ht="22.8" customHeight="1">
      <c r="A98" s="12"/>
      <c r="B98" s="185"/>
      <c r="C98" s="186"/>
      <c r="D98" s="187" t="s">
        <v>73</v>
      </c>
      <c r="E98" s="199" t="s">
        <v>310</v>
      </c>
      <c r="F98" s="199" t="s">
        <v>311</v>
      </c>
      <c r="G98" s="186"/>
      <c r="H98" s="186"/>
      <c r="I98" s="189"/>
      <c r="J98" s="200">
        <f>BK98</f>
        <v>0</v>
      </c>
      <c r="K98" s="186"/>
      <c r="L98" s="191"/>
      <c r="M98" s="192"/>
      <c r="N98" s="193"/>
      <c r="O98" s="193"/>
      <c r="P98" s="194">
        <f>SUM(P99:P100)</f>
        <v>0</v>
      </c>
      <c r="Q98" s="193"/>
      <c r="R98" s="194">
        <f>SUM(R99:R100)</f>
        <v>0</v>
      </c>
      <c r="S98" s="193"/>
      <c r="T98" s="195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6" t="s">
        <v>82</v>
      </c>
      <c r="AT98" s="197" t="s">
        <v>73</v>
      </c>
      <c r="AU98" s="197" t="s">
        <v>82</v>
      </c>
      <c r="AY98" s="196" t="s">
        <v>164</v>
      </c>
      <c r="BK98" s="198">
        <f>SUM(BK99:BK100)</f>
        <v>0</v>
      </c>
    </row>
    <row r="99" s="2" customFormat="1" ht="33" customHeight="1">
      <c r="A99" s="35"/>
      <c r="B99" s="36"/>
      <c r="C99" s="201" t="s">
        <v>172</v>
      </c>
      <c r="D99" s="201" t="s">
        <v>167</v>
      </c>
      <c r="E99" s="202" t="s">
        <v>979</v>
      </c>
      <c r="F99" s="203" t="s">
        <v>980</v>
      </c>
      <c r="G99" s="204" t="s">
        <v>203</v>
      </c>
      <c r="H99" s="205">
        <v>84.325000000000003</v>
      </c>
      <c r="I99" s="206"/>
      <c r="J99" s="207">
        <f>ROUND(I99*H99,2)</f>
        <v>0</v>
      </c>
      <c r="K99" s="203" t="s">
        <v>171</v>
      </c>
      <c r="L99" s="41"/>
      <c r="M99" s="208" t="s">
        <v>19</v>
      </c>
      <c r="N99" s="209" t="s">
        <v>45</v>
      </c>
      <c r="O99" s="8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172</v>
      </c>
      <c r="AT99" s="212" t="s">
        <v>167</v>
      </c>
      <c r="AU99" s="212" t="s">
        <v>84</v>
      </c>
      <c r="AY99" s="14" t="s">
        <v>164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82</v>
      </c>
      <c r="BK99" s="213">
        <f>ROUND(I99*H99,2)</f>
        <v>0</v>
      </c>
      <c r="BL99" s="14" t="s">
        <v>172</v>
      </c>
      <c r="BM99" s="212" t="s">
        <v>981</v>
      </c>
    </row>
    <row r="100" s="2" customFormat="1">
      <c r="A100" s="35"/>
      <c r="B100" s="36"/>
      <c r="C100" s="37"/>
      <c r="D100" s="214" t="s">
        <v>174</v>
      </c>
      <c r="E100" s="37"/>
      <c r="F100" s="215" t="s">
        <v>982</v>
      </c>
      <c r="G100" s="37"/>
      <c r="H100" s="37"/>
      <c r="I100" s="216"/>
      <c r="J100" s="37"/>
      <c r="K100" s="37"/>
      <c r="L100" s="41"/>
      <c r="M100" s="217"/>
      <c r="N100" s="218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174</v>
      </c>
      <c r="AU100" s="14" t="s">
        <v>84</v>
      </c>
    </row>
    <row r="101" s="12" customFormat="1" ht="25.92" customHeight="1">
      <c r="A101" s="12"/>
      <c r="B101" s="185"/>
      <c r="C101" s="186"/>
      <c r="D101" s="187" t="s">
        <v>73</v>
      </c>
      <c r="E101" s="188" t="s">
        <v>454</v>
      </c>
      <c r="F101" s="188" t="s">
        <v>455</v>
      </c>
      <c r="G101" s="186"/>
      <c r="H101" s="186"/>
      <c r="I101" s="189"/>
      <c r="J101" s="190">
        <f>BK101</f>
        <v>0</v>
      </c>
      <c r="K101" s="186"/>
      <c r="L101" s="191"/>
      <c r="M101" s="192"/>
      <c r="N101" s="193"/>
      <c r="O101" s="193"/>
      <c r="P101" s="194">
        <f>P102+P111+P117+P139</f>
        <v>0</v>
      </c>
      <c r="Q101" s="193"/>
      <c r="R101" s="194">
        <f>R102+R111+R117+R139</f>
        <v>13.138264919200001</v>
      </c>
      <c r="S101" s="193"/>
      <c r="T101" s="195">
        <f>T102+T111+T117+T139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6" t="s">
        <v>84</v>
      </c>
      <c r="AT101" s="197" t="s">
        <v>73</v>
      </c>
      <c r="AU101" s="197" t="s">
        <v>74</v>
      </c>
      <c r="AY101" s="196" t="s">
        <v>164</v>
      </c>
      <c r="BK101" s="198">
        <f>BK102+BK111+BK117+BK139</f>
        <v>0</v>
      </c>
    </row>
    <row r="102" s="12" customFormat="1" ht="22.8" customHeight="1">
      <c r="A102" s="12"/>
      <c r="B102" s="185"/>
      <c r="C102" s="186"/>
      <c r="D102" s="187" t="s">
        <v>73</v>
      </c>
      <c r="E102" s="199" t="s">
        <v>501</v>
      </c>
      <c r="F102" s="199" t="s">
        <v>502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SUM(P103:P110)</f>
        <v>0</v>
      </c>
      <c r="Q102" s="193"/>
      <c r="R102" s="194">
        <f>SUM(R103:R110)</f>
        <v>1.5321669600000001</v>
      </c>
      <c r="S102" s="193"/>
      <c r="T102" s="195">
        <f>SUM(T103:T110)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6" t="s">
        <v>84</v>
      </c>
      <c r="AT102" s="197" t="s">
        <v>73</v>
      </c>
      <c r="AU102" s="197" t="s">
        <v>82</v>
      </c>
      <c r="AY102" s="196" t="s">
        <v>164</v>
      </c>
      <c r="BK102" s="198">
        <f>SUM(BK103:BK110)</f>
        <v>0</v>
      </c>
    </row>
    <row r="103" s="2" customFormat="1" ht="24.15" customHeight="1">
      <c r="A103" s="35"/>
      <c r="B103" s="36"/>
      <c r="C103" s="201" t="s">
        <v>190</v>
      </c>
      <c r="D103" s="201" t="s">
        <v>167</v>
      </c>
      <c r="E103" s="202" t="s">
        <v>983</v>
      </c>
      <c r="F103" s="203" t="s">
        <v>984</v>
      </c>
      <c r="G103" s="204" t="s">
        <v>170</v>
      </c>
      <c r="H103" s="205">
        <v>542.08399999999995</v>
      </c>
      <c r="I103" s="206"/>
      <c r="J103" s="207">
        <f>ROUND(I103*H103,2)</f>
        <v>0</v>
      </c>
      <c r="K103" s="203" t="s">
        <v>171</v>
      </c>
      <c r="L103" s="41"/>
      <c r="M103" s="208" t="s">
        <v>19</v>
      </c>
      <c r="N103" s="209" t="s">
        <v>45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292</v>
      </c>
      <c r="AT103" s="212" t="s">
        <v>167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292</v>
      </c>
      <c r="BM103" s="212" t="s">
        <v>985</v>
      </c>
    </row>
    <row r="104" s="2" customFormat="1">
      <c r="A104" s="35"/>
      <c r="B104" s="36"/>
      <c r="C104" s="37"/>
      <c r="D104" s="214" t="s">
        <v>174</v>
      </c>
      <c r="E104" s="37"/>
      <c r="F104" s="215" t="s">
        <v>986</v>
      </c>
      <c r="G104" s="37"/>
      <c r="H104" s="37"/>
      <c r="I104" s="216"/>
      <c r="J104" s="37"/>
      <c r="K104" s="37"/>
      <c r="L104" s="41"/>
      <c r="M104" s="217"/>
      <c r="N104" s="21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174</v>
      </c>
      <c r="AU104" s="14" t="s">
        <v>84</v>
      </c>
    </row>
    <row r="105" s="2" customFormat="1" ht="21.75" customHeight="1">
      <c r="A105" s="35"/>
      <c r="B105" s="36"/>
      <c r="C105" s="219" t="s">
        <v>195</v>
      </c>
      <c r="D105" s="219" t="s">
        <v>232</v>
      </c>
      <c r="E105" s="220" t="s">
        <v>987</v>
      </c>
      <c r="F105" s="221" t="s">
        <v>988</v>
      </c>
      <c r="G105" s="222" t="s">
        <v>170</v>
      </c>
      <c r="H105" s="223">
        <v>558.34699999999998</v>
      </c>
      <c r="I105" s="224"/>
      <c r="J105" s="225">
        <f>ROUND(I105*H105,2)</f>
        <v>0</v>
      </c>
      <c r="K105" s="221" t="s">
        <v>19</v>
      </c>
      <c r="L105" s="226"/>
      <c r="M105" s="227" t="s">
        <v>19</v>
      </c>
      <c r="N105" s="228" t="s">
        <v>45</v>
      </c>
      <c r="O105" s="81"/>
      <c r="P105" s="210">
        <f>O105*H105</f>
        <v>0</v>
      </c>
      <c r="Q105" s="210">
        <v>0.0024499999999999999</v>
      </c>
      <c r="R105" s="210">
        <f>Q105*H105</f>
        <v>1.36795015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443</v>
      </c>
      <c r="AT105" s="212" t="s">
        <v>232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292</v>
      </c>
      <c r="BM105" s="212" t="s">
        <v>989</v>
      </c>
    </row>
    <row r="106" s="2" customFormat="1" ht="24.15" customHeight="1">
      <c r="A106" s="35"/>
      <c r="B106" s="36"/>
      <c r="C106" s="201" t="s">
        <v>200</v>
      </c>
      <c r="D106" s="201" t="s">
        <v>167</v>
      </c>
      <c r="E106" s="202" t="s">
        <v>990</v>
      </c>
      <c r="F106" s="203" t="s">
        <v>991</v>
      </c>
      <c r="G106" s="204" t="s">
        <v>170</v>
      </c>
      <c r="H106" s="205">
        <v>751.56399999999996</v>
      </c>
      <c r="I106" s="206"/>
      <c r="J106" s="207">
        <f>ROUND(I106*H106,2)</f>
        <v>0</v>
      </c>
      <c r="K106" s="203" t="s">
        <v>171</v>
      </c>
      <c r="L106" s="41"/>
      <c r="M106" s="208" t="s">
        <v>19</v>
      </c>
      <c r="N106" s="209" t="s">
        <v>45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292</v>
      </c>
      <c r="AT106" s="212" t="s">
        <v>167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292</v>
      </c>
      <c r="BM106" s="212" t="s">
        <v>992</v>
      </c>
    </row>
    <row r="107" s="2" customFormat="1">
      <c r="A107" s="35"/>
      <c r="B107" s="36"/>
      <c r="C107" s="37"/>
      <c r="D107" s="214" t="s">
        <v>174</v>
      </c>
      <c r="E107" s="37"/>
      <c r="F107" s="215" t="s">
        <v>993</v>
      </c>
      <c r="G107" s="37"/>
      <c r="H107" s="37"/>
      <c r="I107" s="216"/>
      <c r="J107" s="37"/>
      <c r="K107" s="37"/>
      <c r="L107" s="41"/>
      <c r="M107" s="217"/>
      <c r="N107" s="218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174</v>
      </c>
      <c r="AU107" s="14" t="s">
        <v>84</v>
      </c>
    </row>
    <row r="108" s="2" customFormat="1" ht="16.5" customHeight="1">
      <c r="A108" s="35"/>
      <c r="B108" s="36"/>
      <c r="C108" s="219" t="s">
        <v>206</v>
      </c>
      <c r="D108" s="219" t="s">
        <v>232</v>
      </c>
      <c r="E108" s="220" t="s">
        <v>994</v>
      </c>
      <c r="F108" s="221" t="s">
        <v>995</v>
      </c>
      <c r="G108" s="222" t="s">
        <v>170</v>
      </c>
      <c r="H108" s="223">
        <v>864.29899999999998</v>
      </c>
      <c r="I108" s="224"/>
      <c r="J108" s="225">
        <f>ROUND(I108*H108,2)</f>
        <v>0</v>
      </c>
      <c r="K108" s="221" t="s">
        <v>607</v>
      </c>
      <c r="L108" s="226"/>
      <c r="M108" s="227" t="s">
        <v>19</v>
      </c>
      <c r="N108" s="228" t="s">
        <v>45</v>
      </c>
      <c r="O108" s="81"/>
      <c r="P108" s="210">
        <f>O108*H108</f>
        <v>0</v>
      </c>
      <c r="Q108" s="210">
        <v>0.00019000000000000001</v>
      </c>
      <c r="R108" s="210">
        <f>Q108*H108</f>
        <v>0.16421681000000002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443</v>
      </c>
      <c r="AT108" s="212" t="s">
        <v>232</v>
      </c>
      <c r="AU108" s="212" t="s">
        <v>84</v>
      </c>
      <c r="AY108" s="14" t="s">
        <v>164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82</v>
      </c>
      <c r="BK108" s="213">
        <f>ROUND(I108*H108,2)</f>
        <v>0</v>
      </c>
      <c r="BL108" s="14" t="s">
        <v>292</v>
      </c>
      <c r="BM108" s="212" t="s">
        <v>996</v>
      </c>
    </row>
    <row r="109" s="2" customFormat="1" ht="24.15" customHeight="1">
      <c r="A109" s="35"/>
      <c r="B109" s="36"/>
      <c r="C109" s="201" t="s">
        <v>211</v>
      </c>
      <c r="D109" s="201" t="s">
        <v>167</v>
      </c>
      <c r="E109" s="202" t="s">
        <v>997</v>
      </c>
      <c r="F109" s="203" t="s">
        <v>998</v>
      </c>
      <c r="G109" s="204" t="s">
        <v>203</v>
      </c>
      <c r="H109" s="205">
        <v>1.532</v>
      </c>
      <c r="I109" s="206"/>
      <c r="J109" s="207">
        <f>ROUND(I109*H109,2)</f>
        <v>0</v>
      </c>
      <c r="K109" s="203" t="s">
        <v>171</v>
      </c>
      <c r="L109" s="41"/>
      <c r="M109" s="208" t="s">
        <v>19</v>
      </c>
      <c r="N109" s="209" t="s">
        <v>45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292</v>
      </c>
      <c r="AT109" s="212" t="s">
        <v>167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292</v>
      </c>
      <c r="BM109" s="212" t="s">
        <v>999</v>
      </c>
    </row>
    <row r="110" s="2" customFormat="1">
      <c r="A110" s="35"/>
      <c r="B110" s="36"/>
      <c r="C110" s="37"/>
      <c r="D110" s="214" t="s">
        <v>174</v>
      </c>
      <c r="E110" s="37"/>
      <c r="F110" s="215" t="s">
        <v>1000</v>
      </c>
      <c r="G110" s="37"/>
      <c r="H110" s="37"/>
      <c r="I110" s="216"/>
      <c r="J110" s="37"/>
      <c r="K110" s="37"/>
      <c r="L110" s="41"/>
      <c r="M110" s="217"/>
      <c r="N110" s="218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174</v>
      </c>
      <c r="AU110" s="14" t="s">
        <v>84</v>
      </c>
    </row>
    <row r="111" s="12" customFormat="1" ht="22.8" customHeight="1">
      <c r="A111" s="12"/>
      <c r="B111" s="185"/>
      <c r="C111" s="186"/>
      <c r="D111" s="187" t="s">
        <v>73</v>
      </c>
      <c r="E111" s="199" t="s">
        <v>1001</v>
      </c>
      <c r="F111" s="199" t="s">
        <v>1002</v>
      </c>
      <c r="G111" s="186"/>
      <c r="H111" s="186"/>
      <c r="I111" s="189"/>
      <c r="J111" s="200">
        <f>BK111</f>
        <v>0</v>
      </c>
      <c r="K111" s="186"/>
      <c r="L111" s="191"/>
      <c r="M111" s="192"/>
      <c r="N111" s="193"/>
      <c r="O111" s="193"/>
      <c r="P111" s="194">
        <f>SUM(P112:P116)</f>
        <v>0</v>
      </c>
      <c r="Q111" s="193"/>
      <c r="R111" s="194">
        <f>SUM(R112:R116)</f>
        <v>0.14297009999999999</v>
      </c>
      <c r="S111" s="193"/>
      <c r="T111" s="195">
        <f>SUM(T112:T116)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6" t="s">
        <v>84</v>
      </c>
      <c r="AT111" s="197" t="s">
        <v>73</v>
      </c>
      <c r="AU111" s="197" t="s">
        <v>82</v>
      </c>
      <c r="AY111" s="196" t="s">
        <v>164</v>
      </c>
      <c r="BK111" s="198">
        <f>SUM(BK112:BK116)</f>
        <v>0</v>
      </c>
    </row>
    <row r="112" s="2" customFormat="1" ht="16.5" customHeight="1">
      <c r="A112" s="35"/>
      <c r="B112" s="36"/>
      <c r="C112" s="201" t="s">
        <v>216</v>
      </c>
      <c r="D112" s="201" t="s">
        <v>167</v>
      </c>
      <c r="E112" s="202" t="s">
        <v>1003</v>
      </c>
      <c r="F112" s="203" t="s">
        <v>1004</v>
      </c>
      <c r="G112" s="204" t="s">
        <v>170</v>
      </c>
      <c r="H112" s="205">
        <v>209.47999999999999</v>
      </c>
      <c r="I112" s="206"/>
      <c r="J112" s="207">
        <f>ROUND(I112*H112,2)</f>
        <v>0</v>
      </c>
      <c r="K112" s="203" t="s">
        <v>171</v>
      </c>
      <c r="L112" s="41"/>
      <c r="M112" s="208" t="s">
        <v>19</v>
      </c>
      <c r="N112" s="209" t="s">
        <v>45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292</v>
      </c>
      <c r="AT112" s="212" t="s">
        <v>167</v>
      </c>
      <c r="AU112" s="212" t="s">
        <v>84</v>
      </c>
      <c r="AY112" s="14" t="s">
        <v>164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82</v>
      </c>
      <c r="BK112" s="213">
        <f>ROUND(I112*H112,2)</f>
        <v>0</v>
      </c>
      <c r="BL112" s="14" t="s">
        <v>292</v>
      </c>
      <c r="BM112" s="212" t="s">
        <v>1005</v>
      </c>
    </row>
    <row r="113" s="2" customFormat="1">
      <c r="A113" s="35"/>
      <c r="B113" s="36"/>
      <c r="C113" s="37"/>
      <c r="D113" s="214" t="s">
        <v>174</v>
      </c>
      <c r="E113" s="37"/>
      <c r="F113" s="215" t="s">
        <v>1006</v>
      </c>
      <c r="G113" s="37"/>
      <c r="H113" s="37"/>
      <c r="I113" s="216"/>
      <c r="J113" s="37"/>
      <c r="K113" s="37"/>
      <c r="L113" s="41"/>
      <c r="M113" s="217"/>
      <c r="N113" s="218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174</v>
      </c>
      <c r="AU113" s="14" t="s">
        <v>84</v>
      </c>
    </row>
    <row r="114" s="2" customFormat="1" ht="16.5" customHeight="1">
      <c r="A114" s="35"/>
      <c r="B114" s="36"/>
      <c r="C114" s="219" t="s">
        <v>222</v>
      </c>
      <c r="D114" s="219" t="s">
        <v>232</v>
      </c>
      <c r="E114" s="220" t="s">
        <v>1007</v>
      </c>
      <c r="F114" s="221" t="s">
        <v>1008</v>
      </c>
      <c r="G114" s="222" t="s">
        <v>170</v>
      </c>
      <c r="H114" s="223">
        <v>219.95400000000001</v>
      </c>
      <c r="I114" s="224"/>
      <c r="J114" s="225">
        <f>ROUND(I114*H114,2)</f>
        <v>0</v>
      </c>
      <c r="K114" s="221" t="s">
        <v>171</v>
      </c>
      <c r="L114" s="226"/>
      <c r="M114" s="227" t="s">
        <v>19</v>
      </c>
      <c r="N114" s="228" t="s">
        <v>45</v>
      </c>
      <c r="O114" s="81"/>
      <c r="P114" s="210">
        <f>O114*H114</f>
        <v>0</v>
      </c>
      <c r="Q114" s="210">
        <v>0.00064999999999999997</v>
      </c>
      <c r="R114" s="210">
        <f>Q114*H114</f>
        <v>0.14297009999999999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443</v>
      </c>
      <c r="AT114" s="212" t="s">
        <v>232</v>
      </c>
      <c r="AU114" s="212" t="s">
        <v>84</v>
      </c>
      <c r="AY114" s="14" t="s">
        <v>164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82</v>
      </c>
      <c r="BK114" s="213">
        <f>ROUND(I114*H114,2)</f>
        <v>0</v>
      </c>
      <c r="BL114" s="14" t="s">
        <v>292</v>
      </c>
      <c r="BM114" s="212" t="s">
        <v>1009</v>
      </c>
    </row>
    <row r="115" s="2" customFormat="1" ht="33" customHeight="1">
      <c r="A115" s="35"/>
      <c r="B115" s="36"/>
      <c r="C115" s="201" t="s">
        <v>8</v>
      </c>
      <c r="D115" s="201" t="s">
        <v>167</v>
      </c>
      <c r="E115" s="202" t="s">
        <v>1010</v>
      </c>
      <c r="F115" s="203" t="s">
        <v>1011</v>
      </c>
      <c r="G115" s="204" t="s">
        <v>203</v>
      </c>
      <c r="H115" s="205">
        <v>0.14299999999999999</v>
      </c>
      <c r="I115" s="206"/>
      <c r="J115" s="207">
        <f>ROUND(I115*H115,2)</f>
        <v>0</v>
      </c>
      <c r="K115" s="203" t="s">
        <v>171</v>
      </c>
      <c r="L115" s="41"/>
      <c r="M115" s="208" t="s">
        <v>19</v>
      </c>
      <c r="N115" s="209" t="s">
        <v>45</v>
      </c>
      <c r="O115" s="81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292</v>
      </c>
      <c r="AT115" s="212" t="s">
        <v>167</v>
      </c>
      <c r="AU115" s="212" t="s">
        <v>84</v>
      </c>
      <c r="AY115" s="14" t="s">
        <v>164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82</v>
      </c>
      <c r="BK115" s="213">
        <f>ROUND(I115*H115,2)</f>
        <v>0</v>
      </c>
      <c r="BL115" s="14" t="s">
        <v>292</v>
      </c>
      <c r="BM115" s="212" t="s">
        <v>1012</v>
      </c>
    </row>
    <row r="116" s="2" customFormat="1">
      <c r="A116" s="35"/>
      <c r="B116" s="36"/>
      <c r="C116" s="37"/>
      <c r="D116" s="214" t="s">
        <v>174</v>
      </c>
      <c r="E116" s="37"/>
      <c r="F116" s="215" t="s">
        <v>1013</v>
      </c>
      <c r="G116" s="37"/>
      <c r="H116" s="37"/>
      <c r="I116" s="216"/>
      <c r="J116" s="37"/>
      <c r="K116" s="37"/>
      <c r="L116" s="41"/>
      <c r="M116" s="217"/>
      <c r="N116" s="218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174</v>
      </c>
      <c r="AU116" s="14" t="s">
        <v>84</v>
      </c>
    </row>
    <row r="117" s="12" customFormat="1" ht="22.8" customHeight="1">
      <c r="A117" s="12"/>
      <c r="B117" s="185"/>
      <c r="C117" s="186"/>
      <c r="D117" s="187" t="s">
        <v>73</v>
      </c>
      <c r="E117" s="199" t="s">
        <v>1014</v>
      </c>
      <c r="F117" s="199" t="s">
        <v>1015</v>
      </c>
      <c r="G117" s="186"/>
      <c r="H117" s="186"/>
      <c r="I117" s="189"/>
      <c r="J117" s="200">
        <f>BK117</f>
        <v>0</v>
      </c>
      <c r="K117" s="186"/>
      <c r="L117" s="191"/>
      <c r="M117" s="192"/>
      <c r="N117" s="193"/>
      <c r="O117" s="193"/>
      <c r="P117" s="194">
        <f>SUM(P118:P138)</f>
        <v>0</v>
      </c>
      <c r="Q117" s="193"/>
      <c r="R117" s="194">
        <f>SUM(R118:R138)</f>
        <v>8.4419080192000013</v>
      </c>
      <c r="S117" s="193"/>
      <c r="T117" s="195">
        <f>SUM(T118:T138)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6" t="s">
        <v>84</v>
      </c>
      <c r="AT117" s="197" t="s">
        <v>73</v>
      </c>
      <c r="AU117" s="197" t="s">
        <v>82</v>
      </c>
      <c r="AY117" s="196" t="s">
        <v>164</v>
      </c>
      <c r="BK117" s="198">
        <f>SUM(BK118:BK138)</f>
        <v>0</v>
      </c>
    </row>
    <row r="118" s="2" customFormat="1" ht="16.5" customHeight="1">
      <c r="A118" s="35"/>
      <c r="B118" s="36"/>
      <c r="C118" s="201" t="s">
        <v>231</v>
      </c>
      <c r="D118" s="201" t="s">
        <v>167</v>
      </c>
      <c r="E118" s="202" t="s">
        <v>1016</v>
      </c>
      <c r="F118" s="203" t="s">
        <v>1017</v>
      </c>
      <c r="G118" s="204" t="s">
        <v>170</v>
      </c>
      <c r="H118" s="205">
        <v>259.82400000000001</v>
      </c>
      <c r="I118" s="206"/>
      <c r="J118" s="207">
        <f>ROUND(I118*H118,2)</f>
        <v>0</v>
      </c>
      <c r="K118" s="203" t="s">
        <v>171</v>
      </c>
      <c r="L118" s="41"/>
      <c r="M118" s="208" t="s">
        <v>19</v>
      </c>
      <c r="N118" s="209" t="s">
        <v>45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292</v>
      </c>
      <c r="AT118" s="212" t="s">
        <v>167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292</v>
      </c>
      <c r="BM118" s="212" t="s">
        <v>1018</v>
      </c>
    </row>
    <row r="119" s="2" customFormat="1">
      <c r="A119" s="35"/>
      <c r="B119" s="36"/>
      <c r="C119" s="37"/>
      <c r="D119" s="214" t="s">
        <v>174</v>
      </c>
      <c r="E119" s="37"/>
      <c r="F119" s="215" t="s">
        <v>1019</v>
      </c>
      <c r="G119" s="37"/>
      <c r="H119" s="37"/>
      <c r="I119" s="216"/>
      <c r="J119" s="37"/>
      <c r="K119" s="37"/>
      <c r="L119" s="41"/>
      <c r="M119" s="217"/>
      <c r="N119" s="218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174</v>
      </c>
      <c r="AU119" s="14" t="s">
        <v>84</v>
      </c>
    </row>
    <row r="120" s="2" customFormat="1" ht="16.5" customHeight="1">
      <c r="A120" s="35"/>
      <c r="B120" s="36"/>
      <c r="C120" s="201" t="s">
        <v>236</v>
      </c>
      <c r="D120" s="201" t="s">
        <v>167</v>
      </c>
      <c r="E120" s="202" t="s">
        <v>1020</v>
      </c>
      <c r="F120" s="203" t="s">
        <v>1021</v>
      </c>
      <c r="G120" s="204" t="s">
        <v>170</v>
      </c>
      <c r="H120" s="205">
        <v>259.82400000000001</v>
      </c>
      <c r="I120" s="206"/>
      <c r="J120" s="207">
        <f>ROUND(I120*H120,2)</f>
        <v>0</v>
      </c>
      <c r="K120" s="203" t="s">
        <v>171</v>
      </c>
      <c r="L120" s="41"/>
      <c r="M120" s="208" t="s">
        <v>19</v>
      </c>
      <c r="N120" s="209" t="s">
        <v>45</v>
      </c>
      <c r="O120" s="81"/>
      <c r="P120" s="210">
        <f>O120*H120</f>
        <v>0</v>
      </c>
      <c r="Q120" s="210">
        <v>0.00029999999999999997</v>
      </c>
      <c r="R120" s="210">
        <f>Q120*H120</f>
        <v>0.077947199999999994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292</v>
      </c>
      <c r="AT120" s="212" t="s">
        <v>167</v>
      </c>
      <c r="AU120" s="212" t="s">
        <v>84</v>
      </c>
      <c r="AY120" s="14" t="s">
        <v>164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82</v>
      </c>
      <c r="BK120" s="213">
        <f>ROUND(I120*H120,2)</f>
        <v>0</v>
      </c>
      <c r="BL120" s="14" t="s">
        <v>292</v>
      </c>
      <c r="BM120" s="212" t="s">
        <v>1022</v>
      </c>
    </row>
    <row r="121" s="2" customFormat="1">
      <c r="A121" s="35"/>
      <c r="B121" s="36"/>
      <c r="C121" s="37"/>
      <c r="D121" s="214" t="s">
        <v>174</v>
      </c>
      <c r="E121" s="37"/>
      <c r="F121" s="215" t="s">
        <v>1023</v>
      </c>
      <c r="G121" s="37"/>
      <c r="H121" s="37"/>
      <c r="I121" s="216"/>
      <c r="J121" s="37"/>
      <c r="K121" s="37"/>
      <c r="L121" s="41"/>
      <c r="M121" s="217"/>
      <c r="N121" s="218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174</v>
      </c>
      <c r="AU121" s="14" t="s">
        <v>84</v>
      </c>
    </row>
    <row r="122" s="2" customFormat="1" ht="16.5" customHeight="1">
      <c r="A122" s="35"/>
      <c r="B122" s="36"/>
      <c r="C122" s="201" t="s">
        <v>238</v>
      </c>
      <c r="D122" s="201" t="s">
        <v>167</v>
      </c>
      <c r="E122" s="202" t="s">
        <v>1024</v>
      </c>
      <c r="F122" s="203" t="s">
        <v>1025</v>
      </c>
      <c r="G122" s="204" t="s">
        <v>170</v>
      </c>
      <c r="H122" s="205">
        <v>251.58000000000001</v>
      </c>
      <c r="I122" s="206"/>
      <c r="J122" s="207">
        <f>ROUND(I122*H122,2)</f>
        <v>0</v>
      </c>
      <c r="K122" s="203" t="s">
        <v>171</v>
      </c>
      <c r="L122" s="41"/>
      <c r="M122" s="208" t="s">
        <v>19</v>
      </c>
      <c r="N122" s="209" t="s">
        <v>45</v>
      </c>
      <c r="O122" s="81"/>
      <c r="P122" s="210">
        <f>O122*H122</f>
        <v>0</v>
      </c>
      <c r="Q122" s="210">
        <v>7.6799999999999999E-07</v>
      </c>
      <c r="R122" s="210">
        <f>Q122*H122</f>
        <v>0.00019321344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292</v>
      </c>
      <c r="AT122" s="212" t="s">
        <v>167</v>
      </c>
      <c r="AU122" s="212" t="s">
        <v>84</v>
      </c>
      <c r="AY122" s="14" t="s">
        <v>164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82</v>
      </c>
      <c r="BK122" s="213">
        <f>ROUND(I122*H122,2)</f>
        <v>0</v>
      </c>
      <c r="BL122" s="14" t="s">
        <v>292</v>
      </c>
      <c r="BM122" s="212" t="s">
        <v>1026</v>
      </c>
    </row>
    <row r="123" s="2" customFormat="1">
      <c r="A123" s="35"/>
      <c r="B123" s="36"/>
      <c r="C123" s="37"/>
      <c r="D123" s="214" t="s">
        <v>174</v>
      </c>
      <c r="E123" s="37"/>
      <c r="F123" s="215" t="s">
        <v>1027</v>
      </c>
      <c r="G123" s="37"/>
      <c r="H123" s="37"/>
      <c r="I123" s="216"/>
      <c r="J123" s="37"/>
      <c r="K123" s="37"/>
      <c r="L123" s="41"/>
      <c r="M123" s="217"/>
      <c r="N123" s="218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174</v>
      </c>
      <c r="AU123" s="14" t="s">
        <v>84</v>
      </c>
    </row>
    <row r="124" s="2" customFormat="1" ht="16.5" customHeight="1">
      <c r="A124" s="35"/>
      <c r="B124" s="36"/>
      <c r="C124" s="201" t="s">
        <v>292</v>
      </c>
      <c r="D124" s="201" t="s">
        <v>167</v>
      </c>
      <c r="E124" s="202" t="s">
        <v>1028</v>
      </c>
      <c r="F124" s="203" t="s">
        <v>1029</v>
      </c>
      <c r="G124" s="204" t="s">
        <v>170</v>
      </c>
      <c r="H124" s="205">
        <v>5.1479999999999997</v>
      </c>
      <c r="I124" s="206"/>
      <c r="J124" s="207">
        <f>ROUND(I124*H124,2)</f>
        <v>0</v>
      </c>
      <c r="K124" s="203" t="s">
        <v>171</v>
      </c>
      <c r="L124" s="41"/>
      <c r="M124" s="208" t="s">
        <v>19</v>
      </c>
      <c r="N124" s="209" t="s">
        <v>45</v>
      </c>
      <c r="O124" s="81"/>
      <c r="P124" s="210">
        <f>O124*H124</f>
        <v>0</v>
      </c>
      <c r="Q124" s="210">
        <v>1.1200000000000001E-06</v>
      </c>
      <c r="R124" s="210">
        <f>Q124*H124</f>
        <v>5.7657599999999997E-06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292</v>
      </c>
      <c r="AT124" s="212" t="s">
        <v>167</v>
      </c>
      <c r="AU124" s="212" t="s">
        <v>84</v>
      </c>
      <c r="AY124" s="14" t="s">
        <v>164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82</v>
      </c>
      <c r="BK124" s="213">
        <f>ROUND(I124*H124,2)</f>
        <v>0</v>
      </c>
      <c r="BL124" s="14" t="s">
        <v>292</v>
      </c>
      <c r="BM124" s="212" t="s">
        <v>1030</v>
      </c>
    </row>
    <row r="125" s="2" customFormat="1">
      <c r="A125" s="35"/>
      <c r="B125" s="36"/>
      <c r="C125" s="37"/>
      <c r="D125" s="214" t="s">
        <v>174</v>
      </c>
      <c r="E125" s="37"/>
      <c r="F125" s="215" t="s">
        <v>1031</v>
      </c>
      <c r="G125" s="37"/>
      <c r="H125" s="37"/>
      <c r="I125" s="216"/>
      <c r="J125" s="37"/>
      <c r="K125" s="37"/>
      <c r="L125" s="41"/>
      <c r="M125" s="217"/>
      <c r="N125" s="218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174</v>
      </c>
      <c r="AU125" s="14" t="s">
        <v>84</v>
      </c>
    </row>
    <row r="126" s="2" customFormat="1" ht="24.15" customHeight="1">
      <c r="A126" s="35"/>
      <c r="B126" s="36"/>
      <c r="C126" s="201" t="s">
        <v>297</v>
      </c>
      <c r="D126" s="201" t="s">
        <v>167</v>
      </c>
      <c r="E126" s="202" t="s">
        <v>1032</v>
      </c>
      <c r="F126" s="203" t="s">
        <v>1033</v>
      </c>
      <c r="G126" s="204" t="s">
        <v>219</v>
      </c>
      <c r="H126" s="205">
        <v>19.800000000000001</v>
      </c>
      <c r="I126" s="206"/>
      <c r="J126" s="207">
        <f>ROUND(I126*H126,2)</f>
        <v>0</v>
      </c>
      <c r="K126" s="203" t="s">
        <v>171</v>
      </c>
      <c r="L126" s="41"/>
      <c r="M126" s="208" t="s">
        <v>19</v>
      </c>
      <c r="N126" s="209" t="s">
        <v>45</v>
      </c>
      <c r="O126" s="81"/>
      <c r="P126" s="210">
        <f>O126*H126</f>
        <v>0</v>
      </c>
      <c r="Q126" s="210">
        <v>0.0015299999999999999</v>
      </c>
      <c r="R126" s="210">
        <f>Q126*H126</f>
        <v>0.030293999999999998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292</v>
      </c>
      <c r="AT126" s="212" t="s">
        <v>167</v>
      </c>
      <c r="AU126" s="212" t="s">
        <v>84</v>
      </c>
      <c r="AY126" s="14" t="s">
        <v>164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82</v>
      </c>
      <c r="BK126" s="213">
        <f>ROUND(I126*H126,2)</f>
        <v>0</v>
      </c>
      <c r="BL126" s="14" t="s">
        <v>292</v>
      </c>
      <c r="BM126" s="212" t="s">
        <v>1034</v>
      </c>
    </row>
    <row r="127" s="2" customFormat="1">
      <c r="A127" s="35"/>
      <c r="B127" s="36"/>
      <c r="C127" s="37"/>
      <c r="D127" s="214" t="s">
        <v>174</v>
      </c>
      <c r="E127" s="37"/>
      <c r="F127" s="215" t="s">
        <v>1035</v>
      </c>
      <c r="G127" s="37"/>
      <c r="H127" s="37"/>
      <c r="I127" s="216"/>
      <c r="J127" s="37"/>
      <c r="K127" s="37"/>
      <c r="L127" s="41"/>
      <c r="M127" s="217"/>
      <c r="N127" s="218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174</v>
      </c>
      <c r="AU127" s="14" t="s">
        <v>84</v>
      </c>
    </row>
    <row r="128" s="2" customFormat="1" ht="24.15" customHeight="1">
      <c r="A128" s="35"/>
      <c r="B128" s="36"/>
      <c r="C128" s="219" t="s">
        <v>303</v>
      </c>
      <c r="D128" s="219" t="s">
        <v>232</v>
      </c>
      <c r="E128" s="220" t="s">
        <v>1036</v>
      </c>
      <c r="F128" s="221" t="s">
        <v>1037</v>
      </c>
      <c r="G128" s="222" t="s">
        <v>219</v>
      </c>
      <c r="H128" s="223">
        <v>21.780000000000001</v>
      </c>
      <c r="I128" s="224"/>
      <c r="J128" s="225">
        <f>ROUND(I128*H128,2)</f>
        <v>0</v>
      </c>
      <c r="K128" s="221" t="s">
        <v>171</v>
      </c>
      <c r="L128" s="226"/>
      <c r="M128" s="227" t="s">
        <v>19</v>
      </c>
      <c r="N128" s="228" t="s">
        <v>45</v>
      </c>
      <c r="O128" s="81"/>
      <c r="P128" s="210">
        <f>O128*H128</f>
        <v>0</v>
      </c>
      <c r="Q128" s="210">
        <v>0.0066</v>
      </c>
      <c r="R128" s="210">
        <f>Q128*H128</f>
        <v>0.14374800000000002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443</v>
      </c>
      <c r="AT128" s="212" t="s">
        <v>232</v>
      </c>
      <c r="AU128" s="212" t="s">
        <v>84</v>
      </c>
      <c r="AY128" s="14" t="s">
        <v>164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82</v>
      </c>
      <c r="BK128" s="213">
        <f>ROUND(I128*H128,2)</f>
        <v>0</v>
      </c>
      <c r="BL128" s="14" t="s">
        <v>292</v>
      </c>
      <c r="BM128" s="212" t="s">
        <v>1038</v>
      </c>
    </row>
    <row r="129" s="2" customFormat="1" ht="24.15" customHeight="1">
      <c r="A129" s="35"/>
      <c r="B129" s="36"/>
      <c r="C129" s="201" t="s">
        <v>305</v>
      </c>
      <c r="D129" s="201" t="s">
        <v>167</v>
      </c>
      <c r="E129" s="202" t="s">
        <v>1039</v>
      </c>
      <c r="F129" s="203" t="s">
        <v>1040</v>
      </c>
      <c r="G129" s="204" t="s">
        <v>219</v>
      </c>
      <c r="H129" s="205">
        <v>19.800000000000001</v>
      </c>
      <c r="I129" s="206"/>
      <c r="J129" s="207">
        <f>ROUND(I129*H129,2)</f>
        <v>0</v>
      </c>
      <c r="K129" s="203" t="s">
        <v>171</v>
      </c>
      <c r="L129" s="41"/>
      <c r="M129" s="208" t="s">
        <v>19</v>
      </c>
      <c r="N129" s="209" t="s">
        <v>45</v>
      </c>
      <c r="O129" s="81"/>
      <c r="P129" s="210">
        <f>O129*H129</f>
        <v>0</v>
      </c>
      <c r="Q129" s="210">
        <v>0.0010200000000000001</v>
      </c>
      <c r="R129" s="210">
        <f>Q129*H129</f>
        <v>0.020196000000000002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292</v>
      </c>
      <c r="AT129" s="212" t="s">
        <v>167</v>
      </c>
      <c r="AU129" s="212" t="s">
        <v>84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292</v>
      </c>
      <c r="BM129" s="212" t="s">
        <v>1041</v>
      </c>
    </row>
    <row r="130" s="2" customFormat="1">
      <c r="A130" s="35"/>
      <c r="B130" s="36"/>
      <c r="C130" s="37"/>
      <c r="D130" s="214" t="s">
        <v>174</v>
      </c>
      <c r="E130" s="37"/>
      <c r="F130" s="215" t="s">
        <v>1042</v>
      </c>
      <c r="G130" s="37"/>
      <c r="H130" s="37"/>
      <c r="I130" s="216"/>
      <c r="J130" s="37"/>
      <c r="K130" s="37"/>
      <c r="L130" s="41"/>
      <c r="M130" s="217"/>
      <c r="N130" s="218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174</v>
      </c>
      <c r="AU130" s="14" t="s">
        <v>84</v>
      </c>
    </row>
    <row r="131" s="2" customFormat="1" ht="16.5" customHeight="1">
      <c r="A131" s="35"/>
      <c r="B131" s="36"/>
      <c r="C131" s="219" t="s">
        <v>307</v>
      </c>
      <c r="D131" s="219" t="s">
        <v>232</v>
      </c>
      <c r="E131" s="220" t="s">
        <v>1043</v>
      </c>
      <c r="F131" s="221" t="s">
        <v>1044</v>
      </c>
      <c r="G131" s="222" t="s">
        <v>170</v>
      </c>
      <c r="H131" s="223">
        <v>3.7149999999999999</v>
      </c>
      <c r="I131" s="224"/>
      <c r="J131" s="225">
        <f>ROUND(I131*H131,2)</f>
        <v>0</v>
      </c>
      <c r="K131" s="221" t="s">
        <v>171</v>
      </c>
      <c r="L131" s="226"/>
      <c r="M131" s="227" t="s">
        <v>19</v>
      </c>
      <c r="N131" s="228" t="s">
        <v>45</v>
      </c>
      <c r="O131" s="81"/>
      <c r="P131" s="210">
        <f>O131*H131</f>
        <v>0</v>
      </c>
      <c r="Q131" s="210">
        <v>0.021999999999999999</v>
      </c>
      <c r="R131" s="210">
        <f>Q131*H131</f>
        <v>0.081729999999999997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443</v>
      </c>
      <c r="AT131" s="212" t="s">
        <v>232</v>
      </c>
      <c r="AU131" s="212" t="s">
        <v>84</v>
      </c>
      <c r="AY131" s="14" t="s">
        <v>164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82</v>
      </c>
      <c r="BK131" s="213">
        <f>ROUND(I131*H131,2)</f>
        <v>0</v>
      </c>
      <c r="BL131" s="14" t="s">
        <v>292</v>
      </c>
      <c r="BM131" s="212" t="s">
        <v>1045</v>
      </c>
    </row>
    <row r="132" s="2" customFormat="1" ht="24.15" customHeight="1">
      <c r="A132" s="35"/>
      <c r="B132" s="36"/>
      <c r="C132" s="201" t="s">
        <v>7</v>
      </c>
      <c r="D132" s="201" t="s">
        <v>167</v>
      </c>
      <c r="E132" s="202" t="s">
        <v>1046</v>
      </c>
      <c r="F132" s="203" t="s">
        <v>1047</v>
      </c>
      <c r="G132" s="204" t="s">
        <v>170</v>
      </c>
      <c r="H132" s="205">
        <v>251.58000000000001</v>
      </c>
      <c r="I132" s="206"/>
      <c r="J132" s="207">
        <f>ROUND(I132*H132,2)</f>
        <v>0</v>
      </c>
      <c r="K132" s="203" t="s">
        <v>171</v>
      </c>
      <c r="L132" s="41"/>
      <c r="M132" s="208" t="s">
        <v>19</v>
      </c>
      <c r="N132" s="209" t="s">
        <v>45</v>
      </c>
      <c r="O132" s="81"/>
      <c r="P132" s="210">
        <f>O132*H132</f>
        <v>0</v>
      </c>
      <c r="Q132" s="210">
        <v>0.007548</v>
      </c>
      <c r="R132" s="210">
        <f>Q132*H132</f>
        <v>1.8989258400000002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292</v>
      </c>
      <c r="AT132" s="212" t="s">
        <v>167</v>
      </c>
      <c r="AU132" s="212" t="s">
        <v>84</v>
      </c>
      <c r="AY132" s="14" t="s">
        <v>164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82</v>
      </c>
      <c r="BK132" s="213">
        <f>ROUND(I132*H132,2)</f>
        <v>0</v>
      </c>
      <c r="BL132" s="14" t="s">
        <v>292</v>
      </c>
      <c r="BM132" s="212" t="s">
        <v>1048</v>
      </c>
    </row>
    <row r="133" s="2" customFormat="1">
      <c r="A133" s="35"/>
      <c r="B133" s="36"/>
      <c r="C133" s="37"/>
      <c r="D133" s="214" t="s">
        <v>174</v>
      </c>
      <c r="E133" s="37"/>
      <c r="F133" s="215" t="s">
        <v>1049</v>
      </c>
      <c r="G133" s="37"/>
      <c r="H133" s="37"/>
      <c r="I133" s="216"/>
      <c r="J133" s="37"/>
      <c r="K133" s="37"/>
      <c r="L133" s="41"/>
      <c r="M133" s="217"/>
      <c r="N133" s="218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174</v>
      </c>
      <c r="AU133" s="14" t="s">
        <v>84</v>
      </c>
    </row>
    <row r="134" s="2" customFormat="1" ht="16.5" customHeight="1">
      <c r="A134" s="35"/>
      <c r="B134" s="36"/>
      <c r="C134" s="219" t="s">
        <v>312</v>
      </c>
      <c r="D134" s="219" t="s">
        <v>232</v>
      </c>
      <c r="E134" s="220" t="s">
        <v>1050</v>
      </c>
      <c r="F134" s="221" t="s">
        <v>1051</v>
      </c>
      <c r="G134" s="222" t="s">
        <v>170</v>
      </c>
      <c r="H134" s="223">
        <v>264.15899999999999</v>
      </c>
      <c r="I134" s="224"/>
      <c r="J134" s="225">
        <f>ROUND(I134*H134,2)</f>
        <v>0</v>
      </c>
      <c r="K134" s="221" t="s">
        <v>171</v>
      </c>
      <c r="L134" s="226"/>
      <c r="M134" s="227" t="s">
        <v>19</v>
      </c>
      <c r="N134" s="228" t="s">
        <v>45</v>
      </c>
      <c r="O134" s="81"/>
      <c r="P134" s="210">
        <f>O134*H134</f>
        <v>0</v>
      </c>
      <c r="Q134" s="210">
        <v>0.021999999999999999</v>
      </c>
      <c r="R134" s="210">
        <f>Q134*H134</f>
        <v>5.8114979999999994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443</v>
      </c>
      <c r="AT134" s="212" t="s">
        <v>232</v>
      </c>
      <c r="AU134" s="212" t="s">
        <v>84</v>
      </c>
      <c r="AY134" s="14" t="s">
        <v>164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82</v>
      </c>
      <c r="BK134" s="213">
        <f>ROUND(I134*H134,2)</f>
        <v>0</v>
      </c>
      <c r="BL134" s="14" t="s">
        <v>292</v>
      </c>
      <c r="BM134" s="212" t="s">
        <v>1052</v>
      </c>
    </row>
    <row r="135" s="2" customFormat="1" ht="16.5" customHeight="1">
      <c r="A135" s="35"/>
      <c r="B135" s="36"/>
      <c r="C135" s="201" t="s">
        <v>395</v>
      </c>
      <c r="D135" s="201" t="s">
        <v>167</v>
      </c>
      <c r="E135" s="202" t="s">
        <v>1053</v>
      </c>
      <c r="F135" s="203" t="s">
        <v>1054</v>
      </c>
      <c r="G135" s="204" t="s">
        <v>170</v>
      </c>
      <c r="H135" s="205">
        <v>251.58000000000001</v>
      </c>
      <c r="I135" s="206"/>
      <c r="J135" s="207">
        <f>ROUND(I135*H135,2)</f>
        <v>0</v>
      </c>
      <c r="K135" s="203" t="s">
        <v>171</v>
      </c>
      <c r="L135" s="41"/>
      <c r="M135" s="208" t="s">
        <v>19</v>
      </c>
      <c r="N135" s="209" t="s">
        <v>45</v>
      </c>
      <c r="O135" s="81"/>
      <c r="P135" s="210">
        <f>O135*H135</f>
        <v>0</v>
      </c>
      <c r="Q135" s="210">
        <v>0.0015</v>
      </c>
      <c r="R135" s="210">
        <f>Q135*H135</f>
        <v>0.37737000000000004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292</v>
      </c>
      <c r="AT135" s="212" t="s">
        <v>167</v>
      </c>
      <c r="AU135" s="212" t="s">
        <v>84</v>
      </c>
      <c r="AY135" s="14" t="s">
        <v>164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82</v>
      </c>
      <c r="BK135" s="213">
        <f>ROUND(I135*H135,2)</f>
        <v>0</v>
      </c>
      <c r="BL135" s="14" t="s">
        <v>292</v>
      </c>
      <c r="BM135" s="212" t="s">
        <v>1055</v>
      </c>
    </row>
    <row r="136" s="2" customFormat="1">
      <c r="A136" s="35"/>
      <c r="B136" s="36"/>
      <c r="C136" s="37"/>
      <c r="D136" s="214" t="s">
        <v>174</v>
      </c>
      <c r="E136" s="37"/>
      <c r="F136" s="215" t="s">
        <v>1056</v>
      </c>
      <c r="G136" s="37"/>
      <c r="H136" s="37"/>
      <c r="I136" s="216"/>
      <c r="J136" s="37"/>
      <c r="K136" s="37"/>
      <c r="L136" s="41"/>
      <c r="M136" s="217"/>
      <c r="N136" s="218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174</v>
      </c>
      <c r="AU136" s="14" t="s">
        <v>84</v>
      </c>
    </row>
    <row r="137" s="2" customFormat="1" ht="24.15" customHeight="1">
      <c r="A137" s="35"/>
      <c r="B137" s="36"/>
      <c r="C137" s="201" t="s">
        <v>400</v>
      </c>
      <c r="D137" s="201" t="s">
        <v>167</v>
      </c>
      <c r="E137" s="202" t="s">
        <v>1057</v>
      </c>
      <c r="F137" s="203" t="s">
        <v>1058</v>
      </c>
      <c r="G137" s="204" t="s">
        <v>203</v>
      </c>
      <c r="H137" s="205">
        <v>8.4420000000000002</v>
      </c>
      <c r="I137" s="206"/>
      <c r="J137" s="207">
        <f>ROUND(I137*H137,2)</f>
        <v>0</v>
      </c>
      <c r="K137" s="203" t="s">
        <v>171</v>
      </c>
      <c r="L137" s="41"/>
      <c r="M137" s="208" t="s">
        <v>19</v>
      </c>
      <c r="N137" s="209" t="s">
        <v>45</v>
      </c>
      <c r="O137" s="81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292</v>
      </c>
      <c r="AT137" s="212" t="s">
        <v>167</v>
      </c>
      <c r="AU137" s="212" t="s">
        <v>84</v>
      </c>
      <c r="AY137" s="14" t="s">
        <v>164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82</v>
      </c>
      <c r="BK137" s="213">
        <f>ROUND(I137*H137,2)</f>
        <v>0</v>
      </c>
      <c r="BL137" s="14" t="s">
        <v>292</v>
      </c>
      <c r="BM137" s="212" t="s">
        <v>1059</v>
      </c>
    </row>
    <row r="138" s="2" customFormat="1">
      <c r="A138" s="35"/>
      <c r="B138" s="36"/>
      <c r="C138" s="37"/>
      <c r="D138" s="214" t="s">
        <v>174</v>
      </c>
      <c r="E138" s="37"/>
      <c r="F138" s="215" t="s">
        <v>1060</v>
      </c>
      <c r="G138" s="37"/>
      <c r="H138" s="37"/>
      <c r="I138" s="216"/>
      <c r="J138" s="37"/>
      <c r="K138" s="37"/>
      <c r="L138" s="41"/>
      <c r="M138" s="217"/>
      <c r="N138" s="218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174</v>
      </c>
      <c r="AU138" s="14" t="s">
        <v>84</v>
      </c>
    </row>
    <row r="139" s="12" customFormat="1" ht="22.8" customHeight="1">
      <c r="A139" s="12"/>
      <c r="B139" s="185"/>
      <c r="C139" s="186"/>
      <c r="D139" s="187" t="s">
        <v>73</v>
      </c>
      <c r="E139" s="199" t="s">
        <v>1061</v>
      </c>
      <c r="F139" s="199" t="s">
        <v>1062</v>
      </c>
      <c r="G139" s="186"/>
      <c r="H139" s="186"/>
      <c r="I139" s="189"/>
      <c r="J139" s="200">
        <f>BK139</f>
        <v>0</v>
      </c>
      <c r="K139" s="186"/>
      <c r="L139" s="191"/>
      <c r="M139" s="192"/>
      <c r="N139" s="193"/>
      <c r="O139" s="193"/>
      <c r="P139" s="194">
        <f>SUM(P140:P150)</f>
        <v>0</v>
      </c>
      <c r="Q139" s="193"/>
      <c r="R139" s="194">
        <f>SUM(R140:R150)</f>
        <v>3.0212198400000005</v>
      </c>
      <c r="S139" s="193"/>
      <c r="T139" s="195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6" t="s">
        <v>84</v>
      </c>
      <c r="AT139" s="197" t="s">
        <v>73</v>
      </c>
      <c r="AU139" s="197" t="s">
        <v>82</v>
      </c>
      <c r="AY139" s="196" t="s">
        <v>164</v>
      </c>
      <c r="BK139" s="198">
        <f>SUM(BK140:BK150)</f>
        <v>0</v>
      </c>
    </row>
    <row r="140" s="2" customFormat="1" ht="16.5" customHeight="1">
      <c r="A140" s="35"/>
      <c r="B140" s="36"/>
      <c r="C140" s="201" t="s">
        <v>405</v>
      </c>
      <c r="D140" s="201" t="s">
        <v>167</v>
      </c>
      <c r="E140" s="202" t="s">
        <v>1063</v>
      </c>
      <c r="F140" s="203" t="s">
        <v>1064</v>
      </c>
      <c r="G140" s="204" t="s">
        <v>170</v>
      </c>
      <c r="H140" s="205">
        <v>475.44999999999999</v>
      </c>
      <c r="I140" s="206"/>
      <c r="J140" s="207">
        <f>ROUND(I140*H140,2)</f>
        <v>0</v>
      </c>
      <c r="K140" s="203" t="s">
        <v>171</v>
      </c>
      <c r="L140" s="41"/>
      <c r="M140" s="208" t="s">
        <v>19</v>
      </c>
      <c r="N140" s="209" t="s">
        <v>45</v>
      </c>
      <c r="O140" s="81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292</v>
      </c>
      <c r="AT140" s="212" t="s">
        <v>167</v>
      </c>
      <c r="AU140" s="212" t="s">
        <v>84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292</v>
      </c>
      <c r="BM140" s="212" t="s">
        <v>1065</v>
      </c>
    </row>
    <row r="141" s="2" customFormat="1">
      <c r="A141" s="35"/>
      <c r="B141" s="36"/>
      <c r="C141" s="37"/>
      <c r="D141" s="214" t="s">
        <v>174</v>
      </c>
      <c r="E141" s="37"/>
      <c r="F141" s="215" t="s">
        <v>1066</v>
      </c>
      <c r="G141" s="37"/>
      <c r="H141" s="37"/>
      <c r="I141" s="216"/>
      <c r="J141" s="37"/>
      <c r="K141" s="37"/>
      <c r="L141" s="41"/>
      <c r="M141" s="217"/>
      <c r="N141" s="218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174</v>
      </c>
      <c r="AU141" s="14" t="s">
        <v>84</v>
      </c>
    </row>
    <row r="142" s="2" customFormat="1" ht="24.15" customHeight="1">
      <c r="A142" s="35"/>
      <c r="B142" s="36"/>
      <c r="C142" s="201" t="s">
        <v>410</v>
      </c>
      <c r="D142" s="201" t="s">
        <v>167</v>
      </c>
      <c r="E142" s="202" t="s">
        <v>1067</v>
      </c>
      <c r="F142" s="203" t="s">
        <v>1068</v>
      </c>
      <c r="G142" s="204" t="s">
        <v>170</v>
      </c>
      <c r="H142" s="205">
        <v>27.870000000000001</v>
      </c>
      <c r="I142" s="206"/>
      <c r="J142" s="207">
        <f>ROUND(I142*H142,2)</f>
        <v>0</v>
      </c>
      <c r="K142" s="203" t="s">
        <v>171</v>
      </c>
      <c r="L142" s="41"/>
      <c r="M142" s="208" t="s">
        <v>19</v>
      </c>
      <c r="N142" s="209" t="s">
        <v>45</v>
      </c>
      <c r="O142" s="81"/>
      <c r="P142" s="210">
        <f>O142*H142</f>
        <v>0</v>
      </c>
      <c r="Q142" s="210">
        <v>0.0075820000000000002</v>
      </c>
      <c r="R142" s="210">
        <f>Q142*H142</f>
        <v>0.21131034000000001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292</v>
      </c>
      <c r="AT142" s="212" t="s">
        <v>167</v>
      </c>
      <c r="AU142" s="212" t="s">
        <v>84</v>
      </c>
      <c r="AY142" s="14" t="s">
        <v>164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4" t="s">
        <v>82</v>
      </c>
      <c r="BK142" s="213">
        <f>ROUND(I142*H142,2)</f>
        <v>0</v>
      </c>
      <c r="BL142" s="14" t="s">
        <v>292</v>
      </c>
      <c r="BM142" s="212" t="s">
        <v>1069</v>
      </c>
    </row>
    <row r="143" s="2" customFormat="1">
      <c r="A143" s="35"/>
      <c r="B143" s="36"/>
      <c r="C143" s="37"/>
      <c r="D143" s="214" t="s">
        <v>174</v>
      </c>
      <c r="E143" s="37"/>
      <c r="F143" s="215" t="s">
        <v>1070</v>
      </c>
      <c r="G143" s="37"/>
      <c r="H143" s="37"/>
      <c r="I143" s="216"/>
      <c r="J143" s="37"/>
      <c r="K143" s="37"/>
      <c r="L143" s="41"/>
      <c r="M143" s="217"/>
      <c r="N143" s="218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174</v>
      </c>
      <c r="AU143" s="14" t="s">
        <v>84</v>
      </c>
    </row>
    <row r="144" s="2" customFormat="1" ht="16.5" customHeight="1">
      <c r="A144" s="35"/>
      <c r="B144" s="36"/>
      <c r="C144" s="201" t="s">
        <v>415</v>
      </c>
      <c r="D144" s="201" t="s">
        <v>167</v>
      </c>
      <c r="E144" s="202" t="s">
        <v>1071</v>
      </c>
      <c r="F144" s="203" t="s">
        <v>1072</v>
      </c>
      <c r="G144" s="204" t="s">
        <v>170</v>
      </c>
      <c r="H144" s="205">
        <v>475.44999999999999</v>
      </c>
      <c r="I144" s="206"/>
      <c r="J144" s="207">
        <f>ROUND(I144*H144,2)</f>
        <v>0</v>
      </c>
      <c r="K144" s="203" t="s">
        <v>171</v>
      </c>
      <c r="L144" s="41"/>
      <c r="M144" s="208" t="s">
        <v>19</v>
      </c>
      <c r="N144" s="209" t="s">
        <v>45</v>
      </c>
      <c r="O144" s="81"/>
      <c r="P144" s="210">
        <f>O144*H144</f>
        <v>0</v>
      </c>
      <c r="Q144" s="210">
        <v>0.00029999999999999997</v>
      </c>
      <c r="R144" s="210">
        <f>Q144*H144</f>
        <v>0.14263499999999998</v>
      </c>
      <c r="S144" s="210">
        <v>0</v>
      </c>
      <c r="T144" s="21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292</v>
      </c>
      <c r="AT144" s="212" t="s">
        <v>167</v>
      </c>
      <c r="AU144" s="212" t="s">
        <v>84</v>
      </c>
      <c r="AY144" s="14" t="s">
        <v>164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4" t="s">
        <v>82</v>
      </c>
      <c r="BK144" s="213">
        <f>ROUND(I144*H144,2)</f>
        <v>0</v>
      </c>
      <c r="BL144" s="14" t="s">
        <v>292</v>
      </c>
      <c r="BM144" s="212" t="s">
        <v>1073</v>
      </c>
    </row>
    <row r="145" s="2" customFormat="1">
      <c r="A145" s="35"/>
      <c r="B145" s="36"/>
      <c r="C145" s="37"/>
      <c r="D145" s="214" t="s">
        <v>174</v>
      </c>
      <c r="E145" s="37"/>
      <c r="F145" s="215" t="s">
        <v>1074</v>
      </c>
      <c r="G145" s="37"/>
      <c r="H145" s="37"/>
      <c r="I145" s="216"/>
      <c r="J145" s="37"/>
      <c r="K145" s="37"/>
      <c r="L145" s="41"/>
      <c r="M145" s="217"/>
      <c r="N145" s="218"/>
      <c r="O145" s="81"/>
      <c r="P145" s="81"/>
      <c r="Q145" s="81"/>
      <c r="R145" s="81"/>
      <c r="S145" s="81"/>
      <c r="T145" s="82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174</v>
      </c>
      <c r="AU145" s="14" t="s">
        <v>84</v>
      </c>
    </row>
    <row r="146" s="2" customFormat="1" ht="21.75" customHeight="1">
      <c r="A146" s="35"/>
      <c r="B146" s="36"/>
      <c r="C146" s="219" t="s">
        <v>420</v>
      </c>
      <c r="D146" s="219" t="s">
        <v>232</v>
      </c>
      <c r="E146" s="220" t="s">
        <v>1075</v>
      </c>
      <c r="F146" s="221" t="s">
        <v>1076</v>
      </c>
      <c r="G146" s="222" t="s">
        <v>170</v>
      </c>
      <c r="H146" s="223">
        <v>522.995</v>
      </c>
      <c r="I146" s="224"/>
      <c r="J146" s="225">
        <f>ROUND(I146*H146,2)</f>
        <v>0</v>
      </c>
      <c r="K146" s="221" t="s">
        <v>171</v>
      </c>
      <c r="L146" s="226"/>
      <c r="M146" s="227" t="s">
        <v>19</v>
      </c>
      <c r="N146" s="228" t="s">
        <v>45</v>
      </c>
      <c r="O146" s="81"/>
      <c r="P146" s="210">
        <f>O146*H146</f>
        <v>0</v>
      </c>
      <c r="Q146" s="210">
        <v>0.0051000000000000004</v>
      </c>
      <c r="R146" s="210">
        <f>Q146*H146</f>
        <v>2.6672745000000004</v>
      </c>
      <c r="S146" s="210">
        <v>0</v>
      </c>
      <c r="T146" s="21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443</v>
      </c>
      <c r="AT146" s="212" t="s">
        <v>232</v>
      </c>
      <c r="AU146" s="212" t="s">
        <v>84</v>
      </c>
      <c r="AY146" s="14" t="s">
        <v>164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82</v>
      </c>
      <c r="BK146" s="213">
        <f>ROUND(I146*H146,2)</f>
        <v>0</v>
      </c>
      <c r="BL146" s="14" t="s">
        <v>292</v>
      </c>
      <c r="BM146" s="212" t="s">
        <v>1077</v>
      </c>
    </row>
    <row r="147" s="2" customFormat="1" ht="16.5" customHeight="1">
      <c r="A147" s="35"/>
      <c r="B147" s="36"/>
      <c r="C147" s="201" t="s">
        <v>425</v>
      </c>
      <c r="D147" s="201" t="s">
        <v>167</v>
      </c>
      <c r="E147" s="202" t="s">
        <v>1078</v>
      </c>
      <c r="F147" s="203" t="s">
        <v>1079</v>
      </c>
      <c r="G147" s="204" t="s">
        <v>170</v>
      </c>
      <c r="H147" s="205">
        <v>475.44999999999999</v>
      </c>
      <c r="I147" s="206"/>
      <c r="J147" s="207">
        <f>ROUND(I147*H147,2)</f>
        <v>0</v>
      </c>
      <c r="K147" s="203" t="s">
        <v>171</v>
      </c>
      <c r="L147" s="41"/>
      <c r="M147" s="208" t="s">
        <v>19</v>
      </c>
      <c r="N147" s="209" t="s">
        <v>45</v>
      </c>
      <c r="O147" s="8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292</v>
      </c>
      <c r="AT147" s="212" t="s">
        <v>167</v>
      </c>
      <c r="AU147" s="212" t="s">
        <v>84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292</v>
      </c>
      <c r="BM147" s="212" t="s">
        <v>1080</v>
      </c>
    </row>
    <row r="148" s="2" customFormat="1">
      <c r="A148" s="35"/>
      <c r="B148" s="36"/>
      <c r="C148" s="37"/>
      <c r="D148" s="214" t="s">
        <v>174</v>
      </c>
      <c r="E148" s="37"/>
      <c r="F148" s="215" t="s">
        <v>1081</v>
      </c>
      <c r="G148" s="37"/>
      <c r="H148" s="37"/>
      <c r="I148" s="216"/>
      <c r="J148" s="37"/>
      <c r="K148" s="37"/>
      <c r="L148" s="41"/>
      <c r="M148" s="217"/>
      <c r="N148" s="218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174</v>
      </c>
      <c r="AU148" s="14" t="s">
        <v>84</v>
      </c>
    </row>
    <row r="149" s="2" customFormat="1" ht="24.15" customHeight="1">
      <c r="A149" s="35"/>
      <c r="B149" s="36"/>
      <c r="C149" s="201" t="s">
        <v>430</v>
      </c>
      <c r="D149" s="201" t="s">
        <v>167</v>
      </c>
      <c r="E149" s="202" t="s">
        <v>1082</v>
      </c>
      <c r="F149" s="203" t="s">
        <v>1083</v>
      </c>
      <c r="G149" s="204" t="s">
        <v>203</v>
      </c>
      <c r="H149" s="205">
        <v>3.0209999999999999</v>
      </c>
      <c r="I149" s="206"/>
      <c r="J149" s="207">
        <f>ROUND(I149*H149,2)</f>
        <v>0</v>
      </c>
      <c r="K149" s="203" t="s">
        <v>171</v>
      </c>
      <c r="L149" s="41"/>
      <c r="M149" s="208" t="s">
        <v>19</v>
      </c>
      <c r="N149" s="209" t="s">
        <v>45</v>
      </c>
      <c r="O149" s="81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292</v>
      </c>
      <c r="AT149" s="212" t="s">
        <v>167</v>
      </c>
      <c r="AU149" s="212" t="s">
        <v>84</v>
      </c>
      <c r="AY149" s="14" t="s">
        <v>164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82</v>
      </c>
      <c r="BK149" s="213">
        <f>ROUND(I149*H149,2)</f>
        <v>0</v>
      </c>
      <c r="BL149" s="14" t="s">
        <v>292</v>
      </c>
      <c r="BM149" s="212" t="s">
        <v>1084</v>
      </c>
    </row>
    <row r="150" s="2" customFormat="1">
      <c r="A150" s="35"/>
      <c r="B150" s="36"/>
      <c r="C150" s="37"/>
      <c r="D150" s="214" t="s">
        <v>174</v>
      </c>
      <c r="E150" s="37"/>
      <c r="F150" s="215" t="s">
        <v>1085</v>
      </c>
      <c r="G150" s="37"/>
      <c r="H150" s="37"/>
      <c r="I150" s="216"/>
      <c r="J150" s="37"/>
      <c r="K150" s="37"/>
      <c r="L150" s="41"/>
      <c r="M150" s="229"/>
      <c r="N150" s="230"/>
      <c r="O150" s="231"/>
      <c r="P150" s="231"/>
      <c r="Q150" s="231"/>
      <c r="R150" s="231"/>
      <c r="S150" s="231"/>
      <c r="T150" s="23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174</v>
      </c>
      <c r="AU150" s="14" t="s">
        <v>84</v>
      </c>
    </row>
    <row r="151" s="2" customFormat="1" ht="6.96" customHeight="1">
      <c r="A151" s="35"/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I01SHr+RkLuItWvJlztEE8AOeUMush+rBsgSsapnVTy/4eaBuuObT4kwh06nm6Qjv856IRAtY1MEYt6DGE545g==" hashValue="9UleJ09ec6jk+HLjEvYheei/LmZh1hOdi2dzikiyI5IT/RT5CN/mHq3Q2rTIzxn43lA4pfeT4ikZDtDcGqYgNg==" algorithmName="SHA-512" password="CC35"/>
  <autoFilter ref="C87:K15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2/632441215"/>
    <hyperlink ref="F94" r:id="rId2" display="https://podminky.urs.cz/item/CS_URS_2025_02/632441291"/>
    <hyperlink ref="F97" r:id="rId3" display="https://podminky.urs.cz/item/CS_URS_2025_02/952902121"/>
    <hyperlink ref="F100" r:id="rId4" display="https://podminky.urs.cz/item/CS_URS_2025_02/998018001"/>
    <hyperlink ref="F104" r:id="rId5" display="https://podminky.urs.cz/item/CS_URS_2025_02/713121111"/>
    <hyperlink ref="F107" r:id="rId6" display="https://podminky.urs.cz/item/CS_URS_2025_02/713191132"/>
    <hyperlink ref="F110" r:id="rId7" display="https://podminky.urs.cz/item/CS_URS_2025_02/998713111"/>
    <hyperlink ref="F113" r:id="rId8" display="https://podminky.urs.cz/item/CS_URS_2025_02/714183002.1"/>
    <hyperlink ref="F116" r:id="rId9" display="https://podminky.urs.cz/item/CS_URS_2025_02/998714121"/>
    <hyperlink ref="F119" r:id="rId10" display="https://podminky.urs.cz/item/CS_URS_2025_02/771111011"/>
    <hyperlink ref="F121" r:id="rId11" display="https://podminky.urs.cz/item/CS_URS_2025_02/771121011"/>
    <hyperlink ref="F123" r:id="rId12" display="https://podminky.urs.cz/item/CS_URS_2025_02/771121021"/>
    <hyperlink ref="F125" r:id="rId13" display="https://podminky.urs.cz/item/CS_URS_2025_02/771121031"/>
    <hyperlink ref="F127" r:id="rId14" display="https://podminky.urs.cz/item/CS_URS_2025_02/771274113"/>
    <hyperlink ref="F130" r:id="rId15" display="https://podminky.urs.cz/item/CS_URS_2025_02/771274232"/>
    <hyperlink ref="F133" r:id="rId16" display="https://podminky.urs.cz/item/CS_URS_2025_02/771574415"/>
    <hyperlink ref="F136" r:id="rId17" display="https://podminky.urs.cz/item/CS_URS_2025_02/771591112"/>
    <hyperlink ref="F138" r:id="rId18" display="https://podminky.urs.cz/item/CS_URS_2025_02/998771111"/>
    <hyperlink ref="F141" r:id="rId19" display="https://podminky.urs.cz/item/CS_URS_2025_02/776111311"/>
    <hyperlink ref="F143" r:id="rId20" display="https://podminky.urs.cz/item/CS_URS_2025_02/776141112"/>
    <hyperlink ref="F145" r:id="rId21" display="https://podminky.urs.cz/item/CS_URS_2025_02/776231111"/>
    <hyperlink ref="F148" r:id="rId22" display="https://podminky.urs.cz/item/CS_URS_2025_02/776991121"/>
    <hyperlink ref="F150" r:id="rId23" display="https://podminky.urs.cz/item/CS_URS_2025_02/998776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84</v>
      </c>
    </row>
    <row r="4" s="1" customFormat="1" ht="24.96" customHeight="1">
      <c r="B4" s="17"/>
      <c r="D4" s="127" t="s">
        <v>139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Modřany- provozní budova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140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1086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142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ROUND(J89,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ROUND((SUM(BE89:BE194)),  2)</f>
        <v>0</v>
      </c>
      <c r="G33" s="35"/>
      <c r="H33" s="35"/>
      <c r="I33" s="145">
        <v>0.20999999999999999</v>
      </c>
      <c r="J33" s="144">
        <f>ROUND(((SUM(BE89:BE194))*I33),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ROUND((SUM(BF89:BF194)),  2)</f>
        <v>0</v>
      </c>
      <c r="G34" s="35"/>
      <c r="H34" s="35"/>
      <c r="I34" s="145">
        <v>0.12</v>
      </c>
      <c r="J34" s="144">
        <f>ROUND(((SUM(BF89:BF194))*I34),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ROUND((SUM(BG89:BG194)),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ROUND((SUM(BH89:BH194)),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ROUND((SUM(BI89:BI194)),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143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Modřany- provozní budova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140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2025-109-2B-08 - Otvorové výplně - okna, dveře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144</v>
      </c>
      <c r="D57" s="159"/>
      <c r="E57" s="159"/>
      <c r="F57" s="159"/>
      <c r="G57" s="159"/>
      <c r="H57" s="159"/>
      <c r="I57" s="159"/>
      <c r="J57" s="160" t="s">
        <v>145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J89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146</v>
      </c>
    </row>
    <row r="60" hidden="1" s="9" customFormat="1" ht="24.96" customHeight="1">
      <c r="A60" s="9"/>
      <c r="B60" s="162"/>
      <c r="C60" s="163"/>
      <c r="D60" s="164" t="s">
        <v>518</v>
      </c>
      <c r="E60" s="165"/>
      <c r="F60" s="165"/>
      <c r="G60" s="165"/>
      <c r="H60" s="165"/>
      <c r="I60" s="165"/>
      <c r="J60" s="166">
        <f>J90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1087</v>
      </c>
      <c r="E61" s="171"/>
      <c r="F61" s="171"/>
      <c r="G61" s="171"/>
      <c r="H61" s="171"/>
      <c r="I61" s="171"/>
      <c r="J61" s="172">
        <f>J91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247</v>
      </c>
      <c r="E62" s="171"/>
      <c r="F62" s="171"/>
      <c r="G62" s="171"/>
      <c r="H62" s="171"/>
      <c r="I62" s="171"/>
      <c r="J62" s="172">
        <f>J111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2"/>
      <c r="C63" s="163"/>
      <c r="D63" s="164" t="s">
        <v>322</v>
      </c>
      <c r="E63" s="165"/>
      <c r="F63" s="165"/>
      <c r="G63" s="165"/>
      <c r="H63" s="165"/>
      <c r="I63" s="165"/>
      <c r="J63" s="166">
        <f>J114</f>
        <v>0</v>
      </c>
      <c r="K63" s="163"/>
      <c r="L63" s="16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68"/>
      <c r="C64" s="169"/>
      <c r="D64" s="170" t="s">
        <v>521</v>
      </c>
      <c r="E64" s="171"/>
      <c r="F64" s="171"/>
      <c r="G64" s="171"/>
      <c r="H64" s="171"/>
      <c r="I64" s="171"/>
      <c r="J64" s="172">
        <f>J115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1088</v>
      </c>
      <c r="E65" s="171"/>
      <c r="F65" s="171"/>
      <c r="G65" s="171"/>
      <c r="H65" s="171"/>
      <c r="I65" s="171"/>
      <c r="J65" s="172">
        <f>J122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8"/>
      <c r="C66" s="169"/>
      <c r="D66" s="170" t="s">
        <v>1089</v>
      </c>
      <c r="E66" s="171"/>
      <c r="F66" s="171"/>
      <c r="G66" s="171"/>
      <c r="H66" s="171"/>
      <c r="I66" s="171"/>
      <c r="J66" s="172">
        <f>J139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8"/>
      <c r="C67" s="169"/>
      <c r="D67" s="170" t="s">
        <v>1090</v>
      </c>
      <c r="E67" s="171"/>
      <c r="F67" s="171"/>
      <c r="G67" s="171"/>
      <c r="H67" s="171"/>
      <c r="I67" s="171"/>
      <c r="J67" s="172">
        <f>J149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8"/>
      <c r="C68" s="169"/>
      <c r="D68" s="170" t="s">
        <v>1091</v>
      </c>
      <c r="E68" s="171"/>
      <c r="F68" s="171"/>
      <c r="G68" s="171"/>
      <c r="H68" s="171"/>
      <c r="I68" s="171"/>
      <c r="J68" s="172">
        <f>J161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68"/>
      <c r="C69" s="169"/>
      <c r="D69" s="170" t="s">
        <v>522</v>
      </c>
      <c r="E69" s="171"/>
      <c r="F69" s="171"/>
      <c r="G69" s="171"/>
      <c r="H69" s="171"/>
      <c r="I69" s="171"/>
      <c r="J69" s="172">
        <f>J180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hidden="1" s="2" customFormat="1" ht="6.96" customHeight="1">
      <c r="A71" s="3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hidden="1"/>
    <row r="73" hidden="1"/>
    <row r="74" hidden="1"/>
    <row r="75" s="2" customFormat="1" ht="6.96" customHeight="1">
      <c r="A75" s="35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4.96" customHeight="1">
      <c r="A76" s="35"/>
      <c r="B76" s="36"/>
      <c r="C76" s="20" t="s">
        <v>149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16</v>
      </c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157" t="str">
        <f>E7</f>
        <v>SK Modřany- provozní budova</v>
      </c>
      <c r="F79" s="29"/>
      <c r="G79" s="29"/>
      <c r="H79" s="29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140</v>
      </c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6.5" customHeight="1">
      <c r="A81" s="35"/>
      <c r="B81" s="36"/>
      <c r="C81" s="37"/>
      <c r="D81" s="37"/>
      <c r="E81" s="66" t="str">
        <f>E9</f>
        <v>2025-109-2B-08 - Otvorové výplně - okna, dveře</v>
      </c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2" customHeight="1">
      <c r="A83" s="35"/>
      <c r="B83" s="36"/>
      <c r="C83" s="29" t="s">
        <v>21</v>
      </c>
      <c r="D83" s="37"/>
      <c r="E83" s="37"/>
      <c r="F83" s="24" t="str">
        <f>F12</f>
        <v>Komořanská - 47, Praha 4 - Modřany</v>
      </c>
      <c r="G83" s="37"/>
      <c r="H83" s="37"/>
      <c r="I83" s="29" t="s">
        <v>23</v>
      </c>
      <c r="J83" s="69" t="str">
        <f>IF(J12="","",J12)</f>
        <v>23. 7. 2025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6.96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40.05" customHeight="1">
      <c r="A85" s="35"/>
      <c r="B85" s="36"/>
      <c r="C85" s="29" t="s">
        <v>25</v>
      </c>
      <c r="D85" s="37"/>
      <c r="E85" s="37"/>
      <c r="F85" s="24" t="str">
        <f>E15</f>
        <v>Sportovní klub Modřany,Komořanská 47, Praha 4</v>
      </c>
      <c r="G85" s="37"/>
      <c r="H85" s="37"/>
      <c r="I85" s="29" t="s">
        <v>32</v>
      </c>
      <c r="J85" s="33" t="str">
        <f>E21</f>
        <v>ASLB spol.s.r.o.Fikarova 2157/1, Praha 4</v>
      </c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5.15" customHeight="1">
      <c r="A86" s="35"/>
      <c r="B86" s="36"/>
      <c r="C86" s="29" t="s">
        <v>30</v>
      </c>
      <c r="D86" s="37"/>
      <c r="E86" s="37"/>
      <c r="F86" s="24" t="str">
        <f>IF(E18="","",E18)</f>
        <v>Vyplň údaj</v>
      </c>
      <c r="G86" s="37"/>
      <c r="H86" s="37"/>
      <c r="I86" s="29" t="s">
        <v>36</v>
      </c>
      <c r="J86" s="33" t="str">
        <f>E24</f>
        <v xml:space="preserve"> </v>
      </c>
      <c r="K86" s="37"/>
      <c r="L86" s="13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0.32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3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11" customFormat="1" ht="29.28" customHeight="1">
      <c r="A88" s="174"/>
      <c r="B88" s="175"/>
      <c r="C88" s="176" t="s">
        <v>150</v>
      </c>
      <c r="D88" s="177" t="s">
        <v>59</v>
      </c>
      <c r="E88" s="177" t="s">
        <v>55</v>
      </c>
      <c r="F88" s="177" t="s">
        <v>56</v>
      </c>
      <c r="G88" s="177" t="s">
        <v>151</v>
      </c>
      <c r="H88" s="177" t="s">
        <v>152</v>
      </c>
      <c r="I88" s="177" t="s">
        <v>153</v>
      </c>
      <c r="J88" s="177" t="s">
        <v>145</v>
      </c>
      <c r="K88" s="178" t="s">
        <v>154</v>
      </c>
      <c r="L88" s="179"/>
      <c r="M88" s="89" t="s">
        <v>19</v>
      </c>
      <c r="N88" s="90" t="s">
        <v>44</v>
      </c>
      <c r="O88" s="90" t="s">
        <v>155</v>
      </c>
      <c r="P88" s="90" t="s">
        <v>156</v>
      </c>
      <c r="Q88" s="90" t="s">
        <v>157</v>
      </c>
      <c r="R88" s="90" t="s">
        <v>158</v>
      </c>
      <c r="S88" s="90" t="s">
        <v>159</v>
      </c>
      <c r="T88" s="91" t="s">
        <v>160</v>
      </c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</row>
    <row r="89" s="2" customFormat="1" ht="22.8" customHeight="1">
      <c r="A89" s="35"/>
      <c r="B89" s="36"/>
      <c r="C89" s="96" t="s">
        <v>161</v>
      </c>
      <c r="D89" s="37"/>
      <c r="E89" s="37"/>
      <c r="F89" s="37"/>
      <c r="G89" s="37"/>
      <c r="H89" s="37"/>
      <c r="I89" s="37"/>
      <c r="J89" s="180">
        <f>BK89</f>
        <v>0</v>
      </c>
      <c r="K89" s="37"/>
      <c r="L89" s="41"/>
      <c r="M89" s="92"/>
      <c r="N89" s="181"/>
      <c r="O89" s="93"/>
      <c r="P89" s="182">
        <f>P90+P114</f>
        <v>0</v>
      </c>
      <c r="Q89" s="93"/>
      <c r="R89" s="182">
        <f>R90+R114</f>
        <v>9.1560547774910006</v>
      </c>
      <c r="S89" s="93"/>
      <c r="T89" s="183">
        <f>T90+T114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73</v>
      </c>
      <c r="AU89" s="14" t="s">
        <v>146</v>
      </c>
      <c r="BK89" s="184">
        <f>BK90+BK114</f>
        <v>0</v>
      </c>
    </row>
    <row r="90" s="12" customFormat="1" ht="25.92" customHeight="1">
      <c r="A90" s="12"/>
      <c r="B90" s="185"/>
      <c r="C90" s="186"/>
      <c r="D90" s="187" t="s">
        <v>73</v>
      </c>
      <c r="E90" s="188" t="s">
        <v>162</v>
      </c>
      <c r="F90" s="188" t="s">
        <v>523</v>
      </c>
      <c r="G90" s="186"/>
      <c r="H90" s="186"/>
      <c r="I90" s="189"/>
      <c r="J90" s="190">
        <f>BK90</f>
        <v>0</v>
      </c>
      <c r="K90" s="186"/>
      <c r="L90" s="191"/>
      <c r="M90" s="192"/>
      <c r="N90" s="193"/>
      <c r="O90" s="193"/>
      <c r="P90" s="194">
        <f>P91+P111</f>
        <v>0</v>
      </c>
      <c r="Q90" s="193"/>
      <c r="R90" s="194">
        <f>R91+R111</f>
        <v>4.2327944439999996</v>
      </c>
      <c r="S90" s="193"/>
      <c r="T90" s="195">
        <f>T91+T111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82</v>
      </c>
      <c r="AT90" s="197" t="s">
        <v>73</v>
      </c>
      <c r="AU90" s="197" t="s">
        <v>74</v>
      </c>
      <c r="AY90" s="196" t="s">
        <v>164</v>
      </c>
      <c r="BK90" s="198">
        <f>BK91+BK111</f>
        <v>0</v>
      </c>
    </row>
    <row r="91" s="12" customFormat="1" ht="22.8" customHeight="1">
      <c r="A91" s="12"/>
      <c r="B91" s="185"/>
      <c r="C91" s="186"/>
      <c r="D91" s="187" t="s">
        <v>73</v>
      </c>
      <c r="E91" s="199" t="s">
        <v>1092</v>
      </c>
      <c r="F91" s="199" t="s">
        <v>1093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SUM(P92:P110)</f>
        <v>0</v>
      </c>
      <c r="Q91" s="193"/>
      <c r="R91" s="194">
        <f>SUM(R92:R110)</f>
        <v>4.2327944439999996</v>
      </c>
      <c r="S91" s="193"/>
      <c r="T91" s="195">
        <f>SUM(T92:T110)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82</v>
      </c>
      <c r="AT91" s="197" t="s">
        <v>73</v>
      </c>
      <c r="AU91" s="197" t="s">
        <v>82</v>
      </c>
      <c r="AY91" s="196" t="s">
        <v>164</v>
      </c>
      <c r="BK91" s="198">
        <f>SUM(BK92:BK110)</f>
        <v>0</v>
      </c>
    </row>
    <row r="92" s="2" customFormat="1" ht="24.15" customHeight="1">
      <c r="A92" s="35"/>
      <c r="B92" s="36"/>
      <c r="C92" s="201" t="s">
        <v>82</v>
      </c>
      <c r="D92" s="201" t="s">
        <v>167</v>
      </c>
      <c r="E92" s="202" t="s">
        <v>1094</v>
      </c>
      <c r="F92" s="203" t="s">
        <v>1095</v>
      </c>
      <c r="G92" s="204" t="s">
        <v>439</v>
      </c>
      <c r="H92" s="205">
        <v>27</v>
      </c>
      <c r="I92" s="206"/>
      <c r="J92" s="207">
        <f>ROUND(I92*H92,2)</f>
        <v>0</v>
      </c>
      <c r="K92" s="203" t="s">
        <v>171</v>
      </c>
      <c r="L92" s="41"/>
      <c r="M92" s="208" t="s">
        <v>19</v>
      </c>
      <c r="N92" s="209" t="s">
        <v>45</v>
      </c>
      <c r="O92" s="81"/>
      <c r="P92" s="210">
        <f>O92*H92</f>
        <v>0</v>
      </c>
      <c r="Q92" s="210">
        <v>0.00048161770000000002</v>
      </c>
      <c r="R92" s="210">
        <f>Q92*H92</f>
        <v>0.0130036779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172</v>
      </c>
      <c r="AT92" s="212" t="s">
        <v>167</v>
      </c>
      <c r="AU92" s="212" t="s">
        <v>84</v>
      </c>
      <c r="AY92" s="14" t="s">
        <v>164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82</v>
      </c>
      <c r="BK92" s="213">
        <f>ROUND(I92*H92,2)</f>
        <v>0</v>
      </c>
      <c r="BL92" s="14" t="s">
        <v>172</v>
      </c>
      <c r="BM92" s="212" t="s">
        <v>1096</v>
      </c>
    </row>
    <row r="93" s="2" customFormat="1">
      <c r="A93" s="35"/>
      <c r="B93" s="36"/>
      <c r="C93" s="37"/>
      <c r="D93" s="214" t="s">
        <v>174</v>
      </c>
      <c r="E93" s="37"/>
      <c r="F93" s="215" t="s">
        <v>1097</v>
      </c>
      <c r="G93" s="37"/>
      <c r="H93" s="37"/>
      <c r="I93" s="216"/>
      <c r="J93" s="37"/>
      <c r="K93" s="37"/>
      <c r="L93" s="41"/>
      <c r="M93" s="217"/>
      <c r="N93" s="218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174</v>
      </c>
      <c r="AU93" s="14" t="s">
        <v>84</v>
      </c>
    </row>
    <row r="94" s="2" customFormat="1" ht="16.5" customHeight="1">
      <c r="A94" s="35"/>
      <c r="B94" s="36"/>
      <c r="C94" s="219" t="s">
        <v>84</v>
      </c>
      <c r="D94" s="219" t="s">
        <v>232</v>
      </c>
      <c r="E94" s="220" t="s">
        <v>1098</v>
      </c>
      <c r="F94" s="221" t="s">
        <v>1099</v>
      </c>
      <c r="G94" s="222" t="s">
        <v>439</v>
      </c>
      <c r="H94" s="223">
        <v>10</v>
      </c>
      <c r="I94" s="224"/>
      <c r="J94" s="225">
        <f>ROUND(I94*H94,2)</f>
        <v>0</v>
      </c>
      <c r="K94" s="221" t="s">
        <v>171</v>
      </c>
      <c r="L94" s="226"/>
      <c r="M94" s="227" t="s">
        <v>19</v>
      </c>
      <c r="N94" s="228" t="s">
        <v>45</v>
      </c>
      <c r="O94" s="81"/>
      <c r="P94" s="210">
        <f>O94*H94</f>
        <v>0</v>
      </c>
      <c r="Q94" s="210">
        <v>0.014890000000000001</v>
      </c>
      <c r="R94" s="210">
        <f>Q94*H94</f>
        <v>0.14890000000000001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206</v>
      </c>
      <c r="AT94" s="212" t="s">
        <v>232</v>
      </c>
      <c r="AU94" s="212" t="s">
        <v>84</v>
      </c>
      <c r="AY94" s="14" t="s">
        <v>164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82</v>
      </c>
      <c r="BK94" s="213">
        <f>ROUND(I94*H94,2)</f>
        <v>0</v>
      </c>
      <c r="BL94" s="14" t="s">
        <v>172</v>
      </c>
      <c r="BM94" s="212" t="s">
        <v>1100</v>
      </c>
    </row>
    <row r="95" s="2" customFormat="1" ht="16.5" customHeight="1">
      <c r="A95" s="35"/>
      <c r="B95" s="36"/>
      <c r="C95" s="219" t="s">
        <v>181</v>
      </c>
      <c r="D95" s="219" t="s">
        <v>232</v>
      </c>
      <c r="E95" s="220" t="s">
        <v>1101</v>
      </c>
      <c r="F95" s="221" t="s">
        <v>1102</v>
      </c>
      <c r="G95" s="222" t="s">
        <v>439</v>
      </c>
      <c r="H95" s="223">
        <v>8</v>
      </c>
      <c r="I95" s="224"/>
      <c r="J95" s="225">
        <f>ROUND(I95*H95,2)</f>
        <v>0</v>
      </c>
      <c r="K95" s="221" t="s">
        <v>171</v>
      </c>
      <c r="L95" s="226"/>
      <c r="M95" s="227" t="s">
        <v>19</v>
      </c>
      <c r="N95" s="228" t="s">
        <v>45</v>
      </c>
      <c r="O95" s="81"/>
      <c r="P95" s="210">
        <f>O95*H95</f>
        <v>0</v>
      </c>
      <c r="Q95" s="210">
        <v>0.01521</v>
      </c>
      <c r="R95" s="210">
        <f>Q95*H95</f>
        <v>0.12168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206</v>
      </c>
      <c r="AT95" s="212" t="s">
        <v>232</v>
      </c>
      <c r="AU95" s="212" t="s">
        <v>84</v>
      </c>
      <c r="AY95" s="14" t="s">
        <v>164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82</v>
      </c>
      <c r="BK95" s="213">
        <f>ROUND(I95*H95,2)</f>
        <v>0</v>
      </c>
      <c r="BL95" s="14" t="s">
        <v>172</v>
      </c>
      <c r="BM95" s="212" t="s">
        <v>1103</v>
      </c>
    </row>
    <row r="96" s="2" customFormat="1" ht="16.5" customHeight="1">
      <c r="A96" s="35"/>
      <c r="B96" s="36"/>
      <c r="C96" s="219" t="s">
        <v>172</v>
      </c>
      <c r="D96" s="219" t="s">
        <v>232</v>
      </c>
      <c r="E96" s="220" t="s">
        <v>1104</v>
      </c>
      <c r="F96" s="221" t="s">
        <v>1105</v>
      </c>
      <c r="G96" s="222" t="s">
        <v>439</v>
      </c>
      <c r="H96" s="223">
        <v>2</v>
      </c>
      <c r="I96" s="224"/>
      <c r="J96" s="225">
        <f>ROUND(I96*H96,2)</f>
        <v>0</v>
      </c>
      <c r="K96" s="221" t="s">
        <v>171</v>
      </c>
      <c r="L96" s="226"/>
      <c r="M96" s="227" t="s">
        <v>19</v>
      </c>
      <c r="N96" s="228" t="s">
        <v>45</v>
      </c>
      <c r="O96" s="81"/>
      <c r="P96" s="210">
        <f>O96*H96</f>
        <v>0</v>
      </c>
      <c r="Q96" s="210">
        <v>0.02017</v>
      </c>
      <c r="R96" s="210">
        <f>Q96*H96</f>
        <v>0.040340000000000001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206</v>
      </c>
      <c r="AT96" s="212" t="s">
        <v>232</v>
      </c>
      <c r="AU96" s="212" t="s">
        <v>84</v>
      </c>
      <c r="AY96" s="14" t="s">
        <v>164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82</v>
      </c>
      <c r="BK96" s="213">
        <f>ROUND(I96*H96,2)</f>
        <v>0</v>
      </c>
      <c r="BL96" s="14" t="s">
        <v>172</v>
      </c>
      <c r="BM96" s="212" t="s">
        <v>1106</v>
      </c>
    </row>
    <row r="97" s="2" customFormat="1" ht="16.5" customHeight="1">
      <c r="A97" s="35"/>
      <c r="B97" s="36"/>
      <c r="C97" s="219" t="s">
        <v>190</v>
      </c>
      <c r="D97" s="219" t="s">
        <v>232</v>
      </c>
      <c r="E97" s="220" t="s">
        <v>1107</v>
      </c>
      <c r="F97" s="221" t="s">
        <v>1108</v>
      </c>
      <c r="G97" s="222" t="s">
        <v>439</v>
      </c>
      <c r="H97" s="223">
        <v>7</v>
      </c>
      <c r="I97" s="224"/>
      <c r="J97" s="225">
        <f>ROUND(I97*H97,2)</f>
        <v>0</v>
      </c>
      <c r="K97" s="221" t="s">
        <v>171</v>
      </c>
      <c r="L97" s="226"/>
      <c r="M97" s="227" t="s">
        <v>19</v>
      </c>
      <c r="N97" s="228" t="s">
        <v>45</v>
      </c>
      <c r="O97" s="81"/>
      <c r="P97" s="210">
        <f>O97*H97</f>
        <v>0</v>
      </c>
      <c r="Q97" s="210">
        <v>0.020650000000000002</v>
      </c>
      <c r="R97" s="210">
        <f>Q97*H97</f>
        <v>0.14455000000000001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206</v>
      </c>
      <c r="AT97" s="212" t="s">
        <v>232</v>
      </c>
      <c r="AU97" s="212" t="s">
        <v>84</v>
      </c>
      <c r="AY97" s="14" t="s">
        <v>164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82</v>
      </c>
      <c r="BK97" s="213">
        <f>ROUND(I97*H97,2)</f>
        <v>0</v>
      </c>
      <c r="BL97" s="14" t="s">
        <v>172</v>
      </c>
      <c r="BM97" s="212" t="s">
        <v>1109</v>
      </c>
    </row>
    <row r="98" s="2" customFormat="1" ht="24.15" customHeight="1">
      <c r="A98" s="35"/>
      <c r="B98" s="36"/>
      <c r="C98" s="201" t="s">
        <v>195</v>
      </c>
      <c r="D98" s="201" t="s">
        <v>167</v>
      </c>
      <c r="E98" s="202" t="s">
        <v>1110</v>
      </c>
      <c r="F98" s="203" t="s">
        <v>1111</v>
      </c>
      <c r="G98" s="204" t="s">
        <v>439</v>
      </c>
      <c r="H98" s="205">
        <v>1</v>
      </c>
      <c r="I98" s="206"/>
      <c r="J98" s="207">
        <f>ROUND(I98*H98,2)</f>
        <v>0</v>
      </c>
      <c r="K98" s="203" t="s">
        <v>171</v>
      </c>
      <c r="L98" s="41"/>
      <c r="M98" s="208" t="s">
        <v>19</v>
      </c>
      <c r="N98" s="209" t="s">
        <v>45</v>
      </c>
      <c r="O98" s="81"/>
      <c r="P98" s="210">
        <f>O98*H98</f>
        <v>0</v>
      </c>
      <c r="Q98" s="210">
        <v>0.00096324609999999999</v>
      </c>
      <c r="R98" s="210">
        <f>Q98*H98</f>
        <v>0.00096324609999999999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172</v>
      </c>
      <c r="AT98" s="212" t="s">
        <v>167</v>
      </c>
      <c r="AU98" s="212" t="s">
        <v>84</v>
      </c>
      <c r="AY98" s="14" t="s">
        <v>164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82</v>
      </c>
      <c r="BK98" s="213">
        <f>ROUND(I98*H98,2)</f>
        <v>0</v>
      </c>
      <c r="BL98" s="14" t="s">
        <v>172</v>
      </c>
      <c r="BM98" s="212" t="s">
        <v>1112</v>
      </c>
    </row>
    <row r="99" s="2" customFormat="1">
      <c r="A99" s="35"/>
      <c r="B99" s="36"/>
      <c r="C99" s="37"/>
      <c r="D99" s="214" t="s">
        <v>174</v>
      </c>
      <c r="E99" s="37"/>
      <c r="F99" s="215" t="s">
        <v>1113</v>
      </c>
      <c r="G99" s="37"/>
      <c r="H99" s="37"/>
      <c r="I99" s="216"/>
      <c r="J99" s="37"/>
      <c r="K99" s="37"/>
      <c r="L99" s="41"/>
      <c r="M99" s="217"/>
      <c r="N99" s="218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174</v>
      </c>
      <c r="AU99" s="14" t="s">
        <v>84</v>
      </c>
    </row>
    <row r="100" s="2" customFormat="1" ht="16.5" customHeight="1">
      <c r="A100" s="35"/>
      <c r="B100" s="36"/>
      <c r="C100" s="219" t="s">
        <v>200</v>
      </c>
      <c r="D100" s="219" t="s">
        <v>232</v>
      </c>
      <c r="E100" s="220" t="s">
        <v>1114</v>
      </c>
      <c r="F100" s="221" t="s">
        <v>1115</v>
      </c>
      <c r="G100" s="222" t="s">
        <v>439</v>
      </c>
      <c r="H100" s="223">
        <v>1</v>
      </c>
      <c r="I100" s="224"/>
      <c r="J100" s="225">
        <f>ROUND(I100*H100,2)</f>
        <v>0</v>
      </c>
      <c r="K100" s="221" t="s">
        <v>19</v>
      </c>
      <c r="L100" s="226"/>
      <c r="M100" s="227" t="s">
        <v>19</v>
      </c>
      <c r="N100" s="228" t="s">
        <v>45</v>
      </c>
      <c r="O100" s="81"/>
      <c r="P100" s="210">
        <f>O100*H100</f>
        <v>0</v>
      </c>
      <c r="Q100" s="210">
        <v>0.026700000000000002</v>
      </c>
      <c r="R100" s="210">
        <f>Q100*H100</f>
        <v>0.026700000000000002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206</v>
      </c>
      <c r="AT100" s="212" t="s">
        <v>232</v>
      </c>
      <c r="AU100" s="212" t="s">
        <v>84</v>
      </c>
      <c r="AY100" s="14" t="s">
        <v>164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82</v>
      </c>
      <c r="BK100" s="213">
        <f>ROUND(I100*H100,2)</f>
        <v>0</v>
      </c>
      <c r="BL100" s="14" t="s">
        <v>172</v>
      </c>
      <c r="BM100" s="212" t="s">
        <v>1116</v>
      </c>
    </row>
    <row r="101" s="2" customFormat="1" ht="24.15" customHeight="1">
      <c r="A101" s="35"/>
      <c r="B101" s="36"/>
      <c r="C101" s="201" t="s">
        <v>206</v>
      </c>
      <c r="D101" s="201" t="s">
        <v>167</v>
      </c>
      <c r="E101" s="202" t="s">
        <v>1117</v>
      </c>
      <c r="F101" s="203" t="s">
        <v>1118</v>
      </c>
      <c r="G101" s="204" t="s">
        <v>439</v>
      </c>
      <c r="H101" s="205">
        <v>6</v>
      </c>
      <c r="I101" s="206"/>
      <c r="J101" s="207">
        <f>ROUND(I101*H101,2)</f>
        <v>0</v>
      </c>
      <c r="K101" s="203" t="s">
        <v>171</v>
      </c>
      <c r="L101" s="41"/>
      <c r="M101" s="208" t="s">
        <v>19</v>
      </c>
      <c r="N101" s="209" t="s">
        <v>45</v>
      </c>
      <c r="O101" s="81"/>
      <c r="P101" s="210">
        <f>O101*H101</f>
        <v>0</v>
      </c>
      <c r="Q101" s="210">
        <v>0.4215256</v>
      </c>
      <c r="R101" s="210">
        <f>Q101*H101</f>
        <v>2.5291535999999999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172</v>
      </c>
      <c r="AT101" s="212" t="s">
        <v>167</v>
      </c>
      <c r="AU101" s="212" t="s">
        <v>84</v>
      </c>
      <c r="AY101" s="14" t="s">
        <v>164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82</v>
      </c>
      <c r="BK101" s="213">
        <f>ROUND(I101*H101,2)</f>
        <v>0</v>
      </c>
      <c r="BL101" s="14" t="s">
        <v>172</v>
      </c>
      <c r="BM101" s="212" t="s">
        <v>1119</v>
      </c>
    </row>
    <row r="102" s="2" customFormat="1">
      <c r="A102" s="35"/>
      <c r="B102" s="36"/>
      <c r="C102" s="37"/>
      <c r="D102" s="214" t="s">
        <v>174</v>
      </c>
      <c r="E102" s="37"/>
      <c r="F102" s="215" t="s">
        <v>1120</v>
      </c>
      <c r="G102" s="37"/>
      <c r="H102" s="37"/>
      <c r="I102" s="216"/>
      <c r="J102" s="37"/>
      <c r="K102" s="37"/>
      <c r="L102" s="41"/>
      <c r="M102" s="217"/>
      <c r="N102" s="218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174</v>
      </c>
      <c r="AU102" s="14" t="s">
        <v>84</v>
      </c>
    </row>
    <row r="103" s="2" customFormat="1" ht="21.75" customHeight="1">
      <c r="A103" s="35"/>
      <c r="B103" s="36"/>
      <c r="C103" s="219" t="s">
        <v>211</v>
      </c>
      <c r="D103" s="219" t="s">
        <v>232</v>
      </c>
      <c r="E103" s="220" t="s">
        <v>1121</v>
      </c>
      <c r="F103" s="221" t="s">
        <v>1122</v>
      </c>
      <c r="G103" s="222" t="s">
        <v>439</v>
      </c>
      <c r="H103" s="223">
        <v>2</v>
      </c>
      <c r="I103" s="224"/>
      <c r="J103" s="225">
        <f>ROUND(I103*H103,2)</f>
        <v>0</v>
      </c>
      <c r="K103" s="221" t="s">
        <v>171</v>
      </c>
      <c r="L103" s="226"/>
      <c r="M103" s="227" t="s">
        <v>19</v>
      </c>
      <c r="N103" s="228" t="s">
        <v>45</v>
      </c>
      <c r="O103" s="81"/>
      <c r="P103" s="210">
        <f>O103*H103</f>
        <v>0</v>
      </c>
      <c r="Q103" s="210">
        <v>0.01521</v>
      </c>
      <c r="R103" s="210">
        <f>Q103*H103</f>
        <v>0.030419999999999999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206</v>
      </c>
      <c r="AT103" s="212" t="s">
        <v>232</v>
      </c>
      <c r="AU103" s="212" t="s">
        <v>84</v>
      </c>
      <c r="AY103" s="14" t="s">
        <v>164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82</v>
      </c>
      <c r="BK103" s="213">
        <f>ROUND(I103*H103,2)</f>
        <v>0</v>
      </c>
      <c r="BL103" s="14" t="s">
        <v>172</v>
      </c>
      <c r="BM103" s="212" t="s">
        <v>1123</v>
      </c>
    </row>
    <row r="104" s="2" customFormat="1" ht="21.75" customHeight="1">
      <c r="A104" s="35"/>
      <c r="B104" s="36"/>
      <c r="C104" s="219" t="s">
        <v>216</v>
      </c>
      <c r="D104" s="219" t="s">
        <v>232</v>
      </c>
      <c r="E104" s="220" t="s">
        <v>1124</v>
      </c>
      <c r="F104" s="221" t="s">
        <v>1125</v>
      </c>
      <c r="G104" s="222" t="s">
        <v>439</v>
      </c>
      <c r="H104" s="223">
        <v>1</v>
      </c>
      <c r="I104" s="224"/>
      <c r="J104" s="225">
        <f>ROUND(I104*H104,2)</f>
        <v>0</v>
      </c>
      <c r="K104" s="221" t="s">
        <v>171</v>
      </c>
      <c r="L104" s="226"/>
      <c r="M104" s="227" t="s">
        <v>19</v>
      </c>
      <c r="N104" s="228" t="s">
        <v>45</v>
      </c>
      <c r="O104" s="81"/>
      <c r="P104" s="210">
        <f>O104*H104</f>
        <v>0</v>
      </c>
      <c r="Q104" s="210">
        <v>0.01553</v>
      </c>
      <c r="R104" s="210">
        <f>Q104*H104</f>
        <v>0.01553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206</v>
      </c>
      <c r="AT104" s="212" t="s">
        <v>232</v>
      </c>
      <c r="AU104" s="212" t="s">
        <v>84</v>
      </c>
      <c r="AY104" s="14" t="s">
        <v>164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82</v>
      </c>
      <c r="BK104" s="213">
        <f>ROUND(I104*H104,2)</f>
        <v>0</v>
      </c>
      <c r="BL104" s="14" t="s">
        <v>172</v>
      </c>
      <c r="BM104" s="212" t="s">
        <v>1126</v>
      </c>
    </row>
    <row r="105" s="2" customFormat="1" ht="24.15" customHeight="1">
      <c r="A105" s="35"/>
      <c r="B105" s="36"/>
      <c r="C105" s="219" t="s">
        <v>222</v>
      </c>
      <c r="D105" s="219" t="s">
        <v>232</v>
      </c>
      <c r="E105" s="220" t="s">
        <v>1127</v>
      </c>
      <c r="F105" s="221" t="s">
        <v>1128</v>
      </c>
      <c r="G105" s="222" t="s">
        <v>439</v>
      </c>
      <c r="H105" s="223">
        <v>2</v>
      </c>
      <c r="I105" s="224"/>
      <c r="J105" s="225">
        <f>ROUND(I105*H105,2)</f>
        <v>0</v>
      </c>
      <c r="K105" s="221" t="s">
        <v>19</v>
      </c>
      <c r="L105" s="226"/>
      <c r="M105" s="227" t="s">
        <v>19</v>
      </c>
      <c r="N105" s="228" t="s">
        <v>45</v>
      </c>
      <c r="O105" s="81"/>
      <c r="P105" s="210">
        <f>O105*H105</f>
        <v>0</v>
      </c>
      <c r="Q105" s="210">
        <v>0.016240000000000001</v>
      </c>
      <c r="R105" s="210">
        <f>Q105*H105</f>
        <v>0.032480000000000002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206</v>
      </c>
      <c r="AT105" s="212" t="s">
        <v>232</v>
      </c>
      <c r="AU105" s="212" t="s">
        <v>84</v>
      </c>
      <c r="AY105" s="14" t="s">
        <v>164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82</v>
      </c>
      <c r="BK105" s="213">
        <f>ROUND(I105*H105,2)</f>
        <v>0</v>
      </c>
      <c r="BL105" s="14" t="s">
        <v>172</v>
      </c>
      <c r="BM105" s="212" t="s">
        <v>1129</v>
      </c>
    </row>
    <row r="106" s="2" customFormat="1" ht="21.75" customHeight="1">
      <c r="A106" s="35"/>
      <c r="B106" s="36"/>
      <c r="C106" s="219" t="s">
        <v>8</v>
      </c>
      <c r="D106" s="219" t="s">
        <v>232</v>
      </c>
      <c r="E106" s="220" t="s">
        <v>1130</v>
      </c>
      <c r="F106" s="221" t="s">
        <v>1131</v>
      </c>
      <c r="G106" s="222" t="s">
        <v>439</v>
      </c>
      <c r="H106" s="223">
        <v>1</v>
      </c>
      <c r="I106" s="224"/>
      <c r="J106" s="225">
        <f>ROUND(I106*H106,2)</f>
        <v>0</v>
      </c>
      <c r="K106" s="221" t="s">
        <v>171</v>
      </c>
      <c r="L106" s="226"/>
      <c r="M106" s="227" t="s">
        <v>19</v>
      </c>
      <c r="N106" s="228" t="s">
        <v>45</v>
      </c>
      <c r="O106" s="81"/>
      <c r="P106" s="210">
        <f>O106*H106</f>
        <v>0</v>
      </c>
      <c r="Q106" s="210">
        <v>0.020650000000000002</v>
      </c>
      <c r="R106" s="210">
        <f>Q106*H106</f>
        <v>0.020650000000000002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206</v>
      </c>
      <c r="AT106" s="212" t="s">
        <v>232</v>
      </c>
      <c r="AU106" s="212" t="s">
        <v>84</v>
      </c>
      <c r="AY106" s="14" t="s">
        <v>164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82</v>
      </c>
      <c r="BK106" s="213">
        <f>ROUND(I106*H106,2)</f>
        <v>0</v>
      </c>
      <c r="BL106" s="14" t="s">
        <v>172</v>
      </c>
      <c r="BM106" s="212" t="s">
        <v>1132</v>
      </c>
    </row>
    <row r="107" s="2" customFormat="1" ht="24.15" customHeight="1">
      <c r="A107" s="35"/>
      <c r="B107" s="36"/>
      <c r="C107" s="201" t="s">
        <v>231</v>
      </c>
      <c r="D107" s="201" t="s">
        <v>167</v>
      </c>
      <c r="E107" s="202" t="s">
        <v>1133</v>
      </c>
      <c r="F107" s="203" t="s">
        <v>1134</v>
      </c>
      <c r="G107" s="204" t="s">
        <v>439</v>
      </c>
      <c r="H107" s="205">
        <v>2</v>
      </c>
      <c r="I107" s="206"/>
      <c r="J107" s="207">
        <f>ROUND(I107*H107,2)</f>
        <v>0</v>
      </c>
      <c r="K107" s="203" t="s">
        <v>171</v>
      </c>
      <c r="L107" s="41"/>
      <c r="M107" s="208" t="s">
        <v>19</v>
      </c>
      <c r="N107" s="209" t="s">
        <v>45</v>
      </c>
      <c r="O107" s="81"/>
      <c r="P107" s="210">
        <f>O107*H107</f>
        <v>0</v>
      </c>
      <c r="Q107" s="210">
        <v>0.52571195999999998</v>
      </c>
      <c r="R107" s="210">
        <f>Q107*H107</f>
        <v>1.05142392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172</v>
      </c>
      <c r="AT107" s="212" t="s">
        <v>167</v>
      </c>
      <c r="AU107" s="212" t="s">
        <v>84</v>
      </c>
      <c r="AY107" s="14" t="s">
        <v>164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82</v>
      </c>
      <c r="BK107" s="213">
        <f>ROUND(I107*H107,2)</f>
        <v>0</v>
      </c>
      <c r="BL107" s="14" t="s">
        <v>172</v>
      </c>
      <c r="BM107" s="212" t="s">
        <v>1135</v>
      </c>
    </row>
    <row r="108" s="2" customFormat="1">
      <c r="A108" s="35"/>
      <c r="B108" s="36"/>
      <c r="C108" s="37"/>
      <c r="D108" s="214" t="s">
        <v>174</v>
      </c>
      <c r="E108" s="37"/>
      <c r="F108" s="215" t="s">
        <v>1136</v>
      </c>
      <c r="G108" s="37"/>
      <c r="H108" s="37"/>
      <c r="I108" s="216"/>
      <c r="J108" s="37"/>
      <c r="K108" s="37"/>
      <c r="L108" s="41"/>
      <c r="M108" s="217"/>
      <c r="N108" s="218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174</v>
      </c>
      <c r="AU108" s="14" t="s">
        <v>84</v>
      </c>
    </row>
    <row r="109" s="2" customFormat="1" ht="24.15" customHeight="1">
      <c r="A109" s="35"/>
      <c r="B109" s="36"/>
      <c r="C109" s="219" t="s">
        <v>236</v>
      </c>
      <c r="D109" s="219" t="s">
        <v>232</v>
      </c>
      <c r="E109" s="220" t="s">
        <v>1137</v>
      </c>
      <c r="F109" s="221" t="s">
        <v>1138</v>
      </c>
      <c r="G109" s="222" t="s">
        <v>439</v>
      </c>
      <c r="H109" s="223">
        <v>1</v>
      </c>
      <c r="I109" s="224"/>
      <c r="J109" s="225">
        <f>ROUND(I109*H109,2)</f>
        <v>0</v>
      </c>
      <c r="K109" s="221" t="s">
        <v>19</v>
      </c>
      <c r="L109" s="226"/>
      <c r="M109" s="227" t="s">
        <v>19</v>
      </c>
      <c r="N109" s="228" t="s">
        <v>45</v>
      </c>
      <c r="O109" s="81"/>
      <c r="P109" s="210">
        <f>O109*H109</f>
        <v>0</v>
      </c>
      <c r="Q109" s="210">
        <v>0.026700000000000002</v>
      </c>
      <c r="R109" s="210">
        <f>Q109*H109</f>
        <v>0.026700000000000002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206</v>
      </c>
      <c r="AT109" s="212" t="s">
        <v>232</v>
      </c>
      <c r="AU109" s="212" t="s">
        <v>84</v>
      </c>
      <c r="AY109" s="14" t="s">
        <v>164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82</v>
      </c>
      <c r="BK109" s="213">
        <f>ROUND(I109*H109,2)</f>
        <v>0</v>
      </c>
      <c r="BL109" s="14" t="s">
        <v>172</v>
      </c>
      <c r="BM109" s="212" t="s">
        <v>1139</v>
      </c>
    </row>
    <row r="110" s="2" customFormat="1" ht="24.15" customHeight="1">
      <c r="A110" s="35"/>
      <c r="B110" s="36"/>
      <c r="C110" s="219" t="s">
        <v>238</v>
      </c>
      <c r="D110" s="219" t="s">
        <v>232</v>
      </c>
      <c r="E110" s="220" t="s">
        <v>1140</v>
      </c>
      <c r="F110" s="221" t="s">
        <v>1141</v>
      </c>
      <c r="G110" s="222" t="s">
        <v>439</v>
      </c>
      <c r="H110" s="223">
        <v>1</v>
      </c>
      <c r="I110" s="224"/>
      <c r="J110" s="225">
        <f>ROUND(I110*H110,2)</f>
        <v>0</v>
      </c>
      <c r="K110" s="221" t="s">
        <v>19</v>
      </c>
      <c r="L110" s="226"/>
      <c r="M110" s="227" t="s">
        <v>19</v>
      </c>
      <c r="N110" s="228" t="s">
        <v>45</v>
      </c>
      <c r="O110" s="81"/>
      <c r="P110" s="210">
        <f>O110*H110</f>
        <v>0</v>
      </c>
      <c r="Q110" s="210">
        <v>0.030300000000000001</v>
      </c>
      <c r="R110" s="210">
        <f>Q110*H110</f>
        <v>0.030300000000000001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206</v>
      </c>
      <c r="AT110" s="212" t="s">
        <v>232</v>
      </c>
      <c r="AU110" s="212" t="s">
        <v>84</v>
      </c>
      <c r="AY110" s="14" t="s">
        <v>164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82</v>
      </c>
      <c r="BK110" s="213">
        <f>ROUND(I110*H110,2)</f>
        <v>0</v>
      </c>
      <c r="BL110" s="14" t="s">
        <v>172</v>
      </c>
      <c r="BM110" s="212" t="s">
        <v>1142</v>
      </c>
    </row>
    <row r="111" s="12" customFormat="1" ht="22.8" customHeight="1">
      <c r="A111" s="12"/>
      <c r="B111" s="185"/>
      <c r="C111" s="186"/>
      <c r="D111" s="187" t="s">
        <v>73</v>
      </c>
      <c r="E111" s="199" t="s">
        <v>310</v>
      </c>
      <c r="F111" s="199" t="s">
        <v>311</v>
      </c>
      <c r="G111" s="186"/>
      <c r="H111" s="186"/>
      <c r="I111" s="189"/>
      <c r="J111" s="200">
        <f>BK111</f>
        <v>0</v>
      </c>
      <c r="K111" s="186"/>
      <c r="L111" s="191"/>
      <c r="M111" s="192"/>
      <c r="N111" s="193"/>
      <c r="O111" s="193"/>
      <c r="P111" s="194">
        <f>SUM(P112:P113)</f>
        <v>0</v>
      </c>
      <c r="Q111" s="193"/>
      <c r="R111" s="194">
        <f>SUM(R112:R113)</f>
        <v>0</v>
      </c>
      <c r="S111" s="193"/>
      <c r="T111" s="195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6" t="s">
        <v>82</v>
      </c>
      <c r="AT111" s="197" t="s">
        <v>73</v>
      </c>
      <c r="AU111" s="197" t="s">
        <v>82</v>
      </c>
      <c r="AY111" s="196" t="s">
        <v>164</v>
      </c>
      <c r="BK111" s="198">
        <f>SUM(BK112:BK113)</f>
        <v>0</v>
      </c>
    </row>
    <row r="112" s="2" customFormat="1" ht="33" customHeight="1">
      <c r="A112" s="35"/>
      <c r="B112" s="36"/>
      <c r="C112" s="201" t="s">
        <v>292</v>
      </c>
      <c r="D112" s="201" t="s">
        <v>167</v>
      </c>
      <c r="E112" s="202" t="s">
        <v>979</v>
      </c>
      <c r="F112" s="203" t="s">
        <v>980</v>
      </c>
      <c r="G112" s="204" t="s">
        <v>203</v>
      </c>
      <c r="H112" s="205">
        <v>4.242</v>
      </c>
      <c r="I112" s="206"/>
      <c r="J112" s="207">
        <f>ROUND(I112*H112,2)</f>
        <v>0</v>
      </c>
      <c r="K112" s="203" t="s">
        <v>171</v>
      </c>
      <c r="L112" s="41"/>
      <c r="M112" s="208" t="s">
        <v>19</v>
      </c>
      <c r="N112" s="209" t="s">
        <v>45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172</v>
      </c>
      <c r="AT112" s="212" t="s">
        <v>167</v>
      </c>
      <c r="AU112" s="212" t="s">
        <v>84</v>
      </c>
      <c r="AY112" s="14" t="s">
        <v>164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82</v>
      </c>
      <c r="BK112" s="213">
        <f>ROUND(I112*H112,2)</f>
        <v>0</v>
      </c>
      <c r="BL112" s="14" t="s">
        <v>172</v>
      </c>
      <c r="BM112" s="212" t="s">
        <v>1143</v>
      </c>
    </row>
    <row r="113" s="2" customFormat="1">
      <c r="A113" s="35"/>
      <c r="B113" s="36"/>
      <c r="C113" s="37"/>
      <c r="D113" s="214" t="s">
        <v>174</v>
      </c>
      <c r="E113" s="37"/>
      <c r="F113" s="215" t="s">
        <v>982</v>
      </c>
      <c r="G113" s="37"/>
      <c r="H113" s="37"/>
      <c r="I113" s="216"/>
      <c r="J113" s="37"/>
      <c r="K113" s="37"/>
      <c r="L113" s="41"/>
      <c r="M113" s="217"/>
      <c r="N113" s="218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174</v>
      </c>
      <c r="AU113" s="14" t="s">
        <v>84</v>
      </c>
    </row>
    <row r="114" s="12" customFormat="1" ht="25.92" customHeight="1">
      <c r="A114" s="12"/>
      <c r="B114" s="185"/>
      <c r="C114" s="186"/>
      <c r="D114" s="187" t="s">
        <v>73</v>
      </c>
      <c r="E114" s="188" t="s">
        <v>454</v>
      </c>
      <c r="F114" s="188" t="s">
        <v>455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P115+P122+P139+P149+P161+P180</f>
        <v>0</v>
      </c>
      <c r="Q114" s="193"/>
      <c r="R114" s="194">
        <f>R115+R122+R139+R149+R161+R180</f>
        <v>4.9232603334910001</v>
      </c>
      <c r="S114" s="193"/>
      <c r="T114" s="195">
        <f>T115+T122+T139+T149+T161+T180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6" t="s">
        <v>84</v>
      </c>
      <c r="AT114" s="197" t="s">
        <v>73</v>
      </c>
      <c r="AU114" s="197" t="s">
        <v>74</v>
      </c>
      <c r="AY114" s="196" t="s">
        <v>164</v>
      </c>
      <c r="BK114" s="198">
        <f>BK115+BK122+BK139+BK149+BK161+BK180</f>
        <v>0</v>
      </c>
    </row>
    <row r="115" s="12" customFormat="1" ht="22.8" customHeight="1">
      <c r="A115" s="12"/>
      <c r="B115" s="185"/>
      <c r="C115" s="186"/>
      <c r="D115" s="187" t="s">
        <v>73</v>
      </c>
      <c r="E115" s="199" t="s">
        <v>656</v>
      </c>
      <c r="F115" s="199" t="s">
        <v>657</v>
      </c>
      <c r="G115" s="186"/>
      <c r="H115" s="186"/>
      <c r="I115" s="189"/>
      <c r="J115" s="200">
        <f>BK115</f>
        <v>0</v>
      </c>
      <c r="K115" s="186"/>
      <c r="L115" s="191"/>
      <c r="M115" s="192"/>
      <c r="N115" s="193"/>
      <c r="O115" s="193"/>
      <c r="P115" s="194">
        <f>SUM(P116:P121)</f>
        <v>0</v>
      </c>
      <c r="Q115" s="193"/>
      <c r="R115" s="194">
        <f>SUM(R116:R121)</f>
        <v>0.15206</v>
      </c>
      <c r="S115" s="193"/>
      <c r="T115" s="195">
        <f>SUM(T116:T121)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6" t="s">
        <v>84</v>
      </c>
      <c r="AT115" s="197" t="s">
        <v>73</v>
      </c>
      <c r="AU115" s="197" t="s">
        <v>82</v>
      </c>
      <c r="AY115" s="196" t="s">
        <v>164</v>
      </c>
      <c r="BK115" s="198">
        <f>SUM(BK116:BK121)</f>
        <v>0</v>
      </c>
    </row>
    <row r="116" s="2" customFormat="1" ht="21.75" customHeight="1">
      <c r="A116" s="35"/>
      <c r="B116" s="36"/>
      <c r="C116" s="201" t="s">
        <v>297</v>
      </c>
      <c r="D116" s="201" t="s">
        <v>167</v>
      </c>
      <c r="E116" s="202" t="s">
        <v>1144</v>
      </c>
      <c r="F116" s="203" t="s">
        <v>1145</v>
      </c>
      <c r="G116" s="204" t="s">
        <v>439</v>
      </c>
      <c r="H116" s="205">
        <v>10</v>
      </c>
      <c r="I116" s="206"/>
      <c r="J116" s="207">
        <f>ROUND(I116*H116,2)</f>
        <v>0</v>
      </c>
      <c r="K116" s="203" t="s">
        <v>171</v>
      </c>
      <c r="L116" s="41"/>
      <c r="M116" s="208" t="s">
        <v>19</v>
      </c>
      <c r="N116" s="209" t="s">
        <v>45</v>
      </c>
      <c r="O116" s="81"/>
      <c r="P116" s="210">
        <f>O116*H116</f>
        <v>0</v>
      </c>
      <c r="Q116" s="210">
        <v>0.00022000000000000001</v>
      </c>
      <c r="R116" s="210">
        <f>Q116*H116</f>
        <v>0.0022000000000000001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292</v>
      </c>
      <c r="AT116" s="212" t="s">
        <v>167</v>
      </c>
      <c r="AU116" s="212" t="s">
        <v>84</v>
      </c>
      <c r="AY116" s="14" t="s">
        <v>164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82</v>
      </c>
      <c r="BK116" s="213">
        <f>ROUND(I116*H116,2)</f>
        <v>0</v>
      </c>
      <c r="BL116" s="14" t="s">
        <v>292</v>
      </c>
      <c r="BM116" s="212" t="s">
        <v>1146</v>
      </c>
    </row>
    <row r="117" s="2" customFormat="1">
      <c r="A117" s="35"/>
      <c r="B117" s="36"/>
      <c r="C117" s="37"/>
      <c r="D117" s="214" t="s">
        <v>174</v>
      </c>
      <c r="E117" s="37"/>
      <c r="F117" s="215" t="s">
        <v>1147</v>
      </c>
      <c r="G117" s="37"/>
      <c r="H117" s="37"/>
      <c r="I117" s="216"/>
      <c r="J117" s="37"/>
      <c r="K117" s="37"/>
      <c r="L117" s="41"/>
      <c r="M117" s="217"/>
      <c r="N117" s="218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174</v>
      </c>
      <c r="AU117" s="14" t="s">
        <v>84</v>
      </c>
    </row>
    <row r="118" s="2" customFormat="1" ht="21.75" customHeight="1">
      <c r="A118" s="35"/>
      <c r="B118" s="36"/>
      <c r="C118" s="219" t="s">
        <v>303</v>
      </c>
      <c r="D118" s="219" t="s">
        <v>232</v>
      </c>
      <c r="E118" s="220" t="s">
        <v>1148</v>
      </c>
      <c r="F118" s="221" t="s">
        <v>1149</v>
      </c>
      <c r="G118" s="222" t="s">
        <v>439</v>
      </c>
      <c r="H118" s="223">
        <v>7</v>
      </c>
      <c r="I118" s="224"/>
      <c r="J118" s="225">
        <f>ROUND(I118*H118,2)</f>
        <v>0</v>
      </c>
      <c r="K118" s="221" t="s">
        <v>607</v>
      </c>
      <c r="L118" s="226"/>
      <c r="M118" s="227" t="s">
        <v>19</v>
      </c>
      <c r="N118" s="228" t="s">
        <v>45</v>
      </c>
      <c r="O118" s="81"/>
      <c r="P118" s="210">
        <f>O118*H118</f>
        <v>0</v>
      </c>
      <c r="Q118" s="210">
        <v>0.014890000000000001</v>
      </c>
      <c r="R118" s="210">
        <f>Q118*H118</f>
        <v>0.10423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443</v>
      </c>
      <c r="AT118" s="212" t="s">
        <v>232</v>
      </c>
      <c r="AU118" s="212" t="s">
        <v>84</v>
      </c>
      <c r="AY118" s="14" t="s">
        <v>164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82</v>
      </c>
      <c r="BK118" s="213">
        <f>ROUND(I118*H118,2)</f>
        <v>0</v>
      </c>
      <c r="BL118" s="14" t="s">
        <v>292</v>
      </c>
      <c r="BM118" s="212" t="s">
        <v>1150</v>
      </c>
    </row>
    <row r="119" s="2" customFormat="1" ht="21.75" customHeight="1">
      <c r="A119" s="35"/>
      <c r="B119" s="36"/>
      <c r="C119" s="219" t="s">
        <v>305</v>
      </c>
      <c r="D119" s="219" t="s">
        <v>232</v>
      </c>
      <c r="E119" s="220" t="s">
        <v>1151</v>
      </c>
      <c r="F119" s="221" t="s">
        <v>1152</v>
      </c>
      <c r="G119" s="222" t="s">
        <v>439</v>
      </c>
      <c r="H119" s="223">
        <v>3</v>
      </c>
      <c r="I119" s="224"/>
      <c r="J119" s="225">
        <f>ROUND(I119*H119,2)</f>
        <v>0</v>
      </c>
      <c r="K119" s="221" t="s">
        <v>607</v>
      </c>
      <c r="L119" s="226"/>
      <c r="M119" s="227" t="s">
        <v>19</v>
      </c>
      <c r="N119" s="228" t="s">
        <v>45</v>
      </c>
      <c r="O119" s="81"/>
      <c r="P119" s="210">
        <f>O119*H119</f>
        <v>0</v>
      </c>
      <c r="Q119" s="210">
        <v>0.01521</v>
      </c>
      <c r="R119" s="210">
        <f>Q119*H119</f>
        <v>0.045629999999999997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443</v>
      </c>
      <c r="AT119" s="212" t="s">
        <v>232</v>
      </c>
      <c r="AU119" s="212" t="s">
        <v>84</v>
      </c>
      <c r="AY119" s="14" t="s">
        <v>164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82</v>
      </c>
      <c r="BK119" s="213">
        <f>ROUND(I119*H119,2)</f>
        <v>0</v>
      </c>
      <c r="BL119" s="14" t="s">
        <v>292</v>
      </c>
      <c r="BM119" s="212" t="s">
        <v>1153</v>
      </c>
    </row>
    <row r="120" s="2" customFormat="1" ht="37.8" customHeight="1">
      <c r="A120" s="35"/>
      <c r="B120" s="36"/>
      <c r="C120" s="201" t="s">
        <v>307</v>
      </c>
      <c r="D120" s="201" t="s">
        <v>167</v>
      </c>
      <c r="E120" s="202" t="s">
        <v>736</v>
      </c>
      <c r="F120" s="203" t="s">
        <v>737</v>
      </c>
      <c r="G120" s="204" t="s">
        <v>203</v>
      </c>
      <c r="H120" s="205">
        <v>0.152</v>
      </c>
      <c r="I120" s="206"/>
      <c r="J120" s="207">
        <f>ROUND(I120*H120,2)</f>
        <v>0</v>
      </c>
      <c r="K120" s="203" t="s">
        <v>171</v>
      </c>
      <c r="L120" s="41"/>
      <c r="M120" s="208" t="s">
        <v>19</v>
      </c>
      <c r="N120" s="209" t="s">
        <v>45</v>
      </c>
      <c r="O120" s="8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292</v>
      </c>
      <c r="AT120" s="212" t="s">
        <v>167</v>
      </c>
      <c r="AU120" s="212" t="s">
        <v>84</v>
      </c>
      <c r="AY120" s="14" t="s">
        <v>164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82</v>
      </c>
      <c r="BK120" s="213">
        <f>ROUND(I120*H120,2)</f>
        <v>0</v>
      </c>
      <c r="BL120" s="14" t="s">
        <v>292</v>
      </c>
      <c r="BM120" s="212" t="s">
        <v>1154</v>
      </c>
    </row>
    <row r="121" s="2" customFormat="1">
      <c r="A121" s="35"/>
      <c r="B121" s="36"/>
      <c r="C121" s="37"/>
      <c r="D121" s="214" t="s">
        <v>174</v>
      </c>
      <c r="E121" s="37"/>
      <c r="F121" s="215" t="s">
        <v>739</v>
      </c>
      <c r="G121" s="37"/>
      <c r="H121" s="37"/>
      <c r="I121" s="216"/>
      <c r="J121" s="37"/>
      <c r="K121" s="37"/>
      <c r="L121" s="41"/>
      <c r="M121" s="217"/>
      <c r="N121" s="218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174</v>
      </c>
      <c r="AU121" s="14" t="s">
        <v>84</v>
      </c>
    </row>
    <row r="122" s="12" customFormat="1" ht="22.8" customHeight="1">
      <c r="A122" s="12"/>
      <c r="B122" s="185"/>
      <c r="C122" s="186"/>
      <c r="D122" s="187" t="s">
        <v>73</v>
      </c>
      <c r="E122" s="199" t="s">
        <v>1155</v>
      </c>
      <c r="F122" s="199" t="s">
        <v>1156</v>
      </c>
      <c r="G122" s="186"/>
      <c r="H122" s="186"/>
      <c r="I122" s="189"/>
      <c r="J122" s="200">
        <f>BK122</f>
        <v>0</v>
      </c>
      <c r="K122" s="186"/>
      <c r="L122" s="191"/>
      <c r="M122" s="192"/>
      <c r="N122" s="193"/>
      <c r="O122" s="193"/>
      <c r="P122" s="194">
        <f>SUM(P123:P138)</f>
        <v>0</v>
      </c>
      <c r="Q122" s="193"/>
      <c r="R122" s="194">
        <f>SUM(R123:R138)</f>
        <v>0.27222000000000002</v>
      </c>
      <c r="S122" s="193"/>
      <c r="T122" s="195">
        <f>SUM(T123:T138)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6" t="s">
        <v>84</v>
      </c>
      <c r="AT122" s="197" t="s">
        <v>73</v>
      </c>
      <c r="AU122" s="197" t="s">
        <v>82</v>
      </c>
      <c r="AY122" s="196" t="s">
        <v>164</v>
      </c>
      <c r="BK122" s="198">
        <f>SUM(BK123:BK138)</f>
        <v>0</v>
      </c>
    </row>
    <row r="123" s="2" customFormat="1" ht="24.15" customHeight="1">
      <c r="A123" s="35"/>
      <c r="B123" s="36"/>
      <c r="C123" s="201" t="s">
        <v>7</v>
      </c>
      <c r="D123" s="201" t="s">
        <v>167</v>
      </c>
      <c r="E123" s="202" t="s">
        <v>1157</v>
      </c>
      <c r="F123" s="203" t="s">
        <v>1158</v>
      </c>
      <c r="G123" s="204" t="s">
        <v>439</v>
      </c>
      <c r="H123" s="205">
        <v>3</v>
      </c>
      <c r="I123" s="206"/>
      <c r="J123" s="207">
        <f>ROUND(I123*H123,2)</f>
        <v>0</v>
      </c>
      <c r="K123" s="203" t="s">
        <v>171</v>
      </c>
      <c r="L123" s="41"/>
      <c r="M123" s="208" t="s">
        <v>19</v>
      </c>
      <c r="N123" s="209" t="s">
        <v>45</v>
      </c>
      <c r="O123" s="8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292</v>
      </c>
      <c r="AT123" s="212" t="s">
        <v>167</v>
      </c>
      <c r="AU123" s="212" t="s">
        <v>84</v>
      </c>
      <c r="AY123" s="14" t="s">
        <v>164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82</v>
      </c>
      <c r="BK123" s="213">
        <f>ROUND(I123*H123,2)</f>
        <v>0</v>
      </c>
      <c r="BL123" s="14" t="s">
        <v>292</v>
      </c>
      <c r="BM123" s="212" t="s">
        <v>1159</v>
      </c>
    </row>
    <row r="124" s="2" customFormat="1">
      <c r="A124" s="35"/>
      <c r="B124" s="36"/>
      <c r="C124" s="37"/>
      <c r="D124" s="214" t="s">
        <v>174</v>
      </c>
      <c r="E124" s="37"/>
      <c r="F124" s="215" t="s">
        <v>1160</v>
      </c>
      <c r="G124" s="37"/>
      <c r="H124" s="37"/>
      <c r="I124" s="216"/>
      <c r="J124" s="37"/>
      <c r="K124" s="37"/>
      <c r="L124" s="41"/>
      <c r="M124" s="217"/>
      <c r="N124" s="218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174</v>
      </c>
      <c r="AU124" s="14" t="s">
        <v>84</v>
      </c>
    </row>
    <row r="125" s="2" customFormat="1" ht="21.75" customHeight="1">
      <c r="A125" s="35"/>
      <c r="B125" s="36"/>
      <c r="C125" s="219" t="s">
        <v>312</v>
      </c>
      <c r="D125" s="219" t="s">
        <v>232</v>
      </c>
      <c r="E125" s="220" t="s">
        <v>1161</v>
      </c>
      <c r="F125" s="221" t="s">
        <v>1162</v>
      </c>
      <c r="G125" s="222" t="s">
        <v>439</v>
      </c>
      <c r="H125" s="223">
        <v>3</v>
      </c>
      <c r="I125" s="224"/>
      <c r="J125" s="225">
        <f>ROUND(I125*H125,2)</f>
        <v>0</v>
      </c>
      <c r="K125" s="221" t="s">
        <v>171</v>
      </c>
      <c r="L125" s="226"/>
      <c r="M125" s="227" t="s">
        <v>19</v>
      </c>
      <c r="N125" s="228" t="s">
        <v>45</v>
      </c>
      <c r="O125" s="81"/>
      <c r="P125" s="210">
        <f>O125*H125</f>
        <v>0</v>
      </c>
      <c r="Q125" s="210">
        <v>0.021600000000000001</v>
      </c>
      <c r="R125" s="210">
        <f>Q125*H125</f>
        <v>0.064799999999999996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443</v>
      </c>
      <c r="AT125" s="212" t="s">
        <v>232</v>
      </c>
      <c r="AU125" s="212" t="s">
        <v>84</v>
      </c>
      <c r="AY125" s="14" t="s">
        <v>164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82</v>
      </c>
      <c r="BK125" s="213">
        <f>ROUND(I125*H125,2)</f>
        <v>0</v>
      </c>
      <c r="BL125" s="14" t="s">
        <v>292</v>
      </c>
      <c r="BM125" s="212" t="s">
        <v>1163</v>
      </c>
    </row>
    <row r="126" s="2" customFormat="1" ht="24.15" customHeight="1">
      <c r="A126" s="35"/>
      <c r="B126" s="36"/>
      <c r="C126" s="201" t="s">
        <v>395</v>
      </c>
      <c r="D126" s="201" t="s">
        <v>167</v>
      </c>
      <c r="E126" s="202" t="s">
        <v>1164</v>
      </c>
      <c r="F126" s="203" t="s">
        <v>1165</v>
      </c>
      <c r="G126" s="204" t="s">
        <v>439</v>
      </c>
      <c r="H126" s="205">
        <v>3</v>
      </c>
      <c r="I126" s="206"/>
      <c r="J126" s="207">
        <f>ROUND(I126*H126,2)</f>
        <v>0</v>
      </c>
      <c r="K126" s="203" t="s">
        <v>171</v>
      </c>
      <c r="L126" s="41"/>
      <c r="M126" s="208" t="s">
        <v>19</v>
      </c>
      <c r="N126" s="209" t="s">
        <v>45</v>
      </c>
      <c r="O126" s="81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292</v>
      </c>
      <c r="AT126" s="212" t="s">
        <v>167</v>
      </c>
      <c r="AU126" s="212" t="s">
        <v>84</v>
      </c>
      <c r="AY126" s="14" t="s">
        <v>164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82</v>
      </c>
      <c r="BK126" s="213">
        <f>ROUND(I126*H126,2)</f>
        <v>0</v>
      </c>
      <c r="BL126" s="14" t="s">
        <v>292</v>
      </c>
      <c r="BM126" s="212" t="s">
        <v>1166</v>
      </c>
    </row>
    <row r="127" s="2" customFormat="1">
      <c r="A127" s="35"/>
      <c r="B127" s="36"/>
      <c r="C127" s="37"/>
      <c r="D127" s="214" t="s">
        <v>174</v>
      </c>
      <c r="E127" s="37"/>
      <c r="F127" s="215" t="s">
        <v>1167</v>
      </c>
      <c r="G127" s="37"/>
      <c r="H127" s="37"/>
      <c r="I127" s="216"/>
      <c r="J127" s="37"/>
      <c r="K127" s="37"/>
      <c r="L127" s="41"/>
      <c r="M127" s="217"/>
      <c r="N127" s="218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174</v>
      </c>
      <c r="AU127" s="14" t="s">
        <v>84</v>
      </c>
    </row>
    <row r="128" s="2" customFormat="1" ht="21.75" customHeight="1">
      <c r="A128" s="35"/>
      <c r="B128" s="36"/>
      <c r="C128" s="219" t="s">
        <v>400</v>
      </c>
      <c r="D128" s="219" t="s">
        <v>232</v>
      </c>
      <c r="E128" s="220" t="s">
        <v>1168</v>
      </c>
      <c r="F128" s="221" t="s">
        <v>1169</v>
      </c>
      <c r="G128" s="222" t="s">
        <v>439</v>
      </c>
      <c r="H128" s="223">
        <v>1</v>
      </c>
      <c r="I128" s="224"/>
      <c r="J128" s="225">
        <f>ROUND(I128*H128,2)</f>
        <v>0</v>
      </c>
      <c r="K128" s="221" t="s">
        <v>171</v>
      </c>
      <c r="L128" s="226"/>
      <c r="M128" s="227" t="s">
        <v>19</v>
      </c>
      <c r="N128" s="228" t="s">
        <v>45</v>
      </c>
      <c r="O128" s="81"/>
      <c r="P128" s="210">
        <f>O128*H128</f>
        <v>0</v>
      </c>
      <c r="Q128" s="210">
        <v>0.024299999999999999</v>
      </c>
      <c r="R128" s="210">
        <f>Q128*H128</f>
        <v>0.024299999999999999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443</v>
      </c>
      <c r="AT128" s="212" t="s">
        <v>232</v>
      </c>
      <c r="AU128" s="212" t="s">
        <v>84</v>
      </c>
      <c r="AY128" s="14" t="s">
        <v>164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82</v>
      </c>
      <c r="BK128" s="213">
        <f>ROUND(I128*H128,2)</f>
        <v>0</v>
      </c>
      <c r="BL128" s="14" t="s">
        <v>292</v>
      </c>
      <c r="BM128" s="212" t="s">
        <v>1170</v>
      </c>
    </row>
    <row r="129" s="2" customFormat="1" ht="21.75" customHeight="1">
      <c r="A129" s="35"/>
      <c r="B129" s="36"/>
      <c r="C129" s="219" t="s">
        <v>405</v>
      </c>
      <c r="D129" s="219" t="s">
        <v>232</v>
      </c>
      <c r="E129" s="220" t="s">
        <v>1171</v>
      </c>
      <c r="F129" s="221" t="s">
        <v>1172</v>
      </c>
      <c r="G129" s="222" t="s">
        <v>439</v>
      </c>
      <c r="H129" s="223">
        <v>2</v>
      </c>
      <c r="I129" s="224"/>
      <c r="J129" s="225">
        <f>ROUND(I129*H129,2)</f>
        <v>0</v>
      </c>
      <c r="K129" s="221" t="s">
        <v>171</v>
      </c>
      <c r="L129" s="226"/>
      <c r="M129" s="227" t="s">
        <v>19</v>
      </c>
      <c r="N129" s="228" t="s">
        <v>45</v>
      </c>
      <c r="O129" s="81"/>
      <c r="P129" s="210">
        <f>O129*H129</f>
        <v>0</v>
      </c>
      <c r="Q129" s="210">
        <v>0.027</v>
      </c>
      <c r="R129" s="210">
        <f>Q129*H129</f>
        <v>0.053999999999999999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443</v>
      </c>
      <c r="AT129" s="212" t="s">
        <v>232</v>
      </c>
      <c r="AU129" s="212" t="s">
        <v>84</v>
      </c>
      <c r="AY129" s="14" t="s">
        <v>164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82</v>
      </c>
      <c r="BK129" s="213">
        <f>ROUND(I129*H129,2)</f>
        <v>0</v>
      </c>
      <c r="BL129" s="14" t="s">
        <v>292</v>
      </c>
      <c r="BM129" s="212" t="s">
        <v>1173</v>
      </c>
    </row>
    <row r="130" s="2" customFormat="1" ht="24.15" customHeight="1">
      <c r="A130" s="35"/>
      <c r="B130" s="36"/>
      <c r="C130" s="201" t="s">
        <v>410</v>
      </c>
      <c r="D130" s="201" t="s">
        <v>167</v>
      </c>
      <c r="E130" s="202" t="s">
        <v>1174</v>
      </c>
      <c r="F130" s="203" t="s">
        <v>1175</v>
      </c>
      <c r="G130" s="204" t="s">
        <v>439</v>
      </c>
      <c r="H130" s="205">
        <v>2</v>
      </c>
      <c r="I130" s="206"/>
      <c r="J130" s="207">
        <f>ROUND(I130*H130,2)</f>
        <v>0</v>
      </c>
      <c r="K130" s="203" t="s">
        <v>171</v>
      </c>
      <c r="L130" s="41"/>
      <c r="M130" s="208" t="s">
        <v>19</v>
      </c>
      <c r="N130" s="209" t="s">
        <v>45</v>
      </c>
      <c r="O130" s="81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292</v>
      </c>
      <c r="AT130" s="212" t="s">
        <v>167</v>
      </c>
      <c r="AU130" s="212" t="s">
        <v>84</v>
      </c>
      <c r="AY130" s="14" t="s">
        <v>164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82</v>
      </c>
      <c r="BK130" s="213">
        <f>ROUND(I130*H130,2)</f>
        <v>0</v>
      </c>
      <c r="BL130" s="14" t="s">
        <v>292</v>
      </c>
      <c r="BM130" s="212" t="s">
        <v>1176</v>
      </c>
    </row>
    <row r="131" s="2" customFormat="1">
      <c r="A131" s="35"/>
      <c r="B131" s="36"/>
      <c r="C131" s="37"/>
      <c r="D131" s="214" t="s">
        <v>174</v>
      </c>
      <c r="E131" s="37"/>
      <c r="F131" s="215" t="s">
        <v>1177</v>
      </c>
      <c r="G131" s="37"/>
      <c r="H131" s="37"/>
      <c r="I131" s="216"/>
      <c r="J131" s="37"/>
      <c r="K131" s="37"/>
      <c r="L131" s="41"/>
      <c r="M131" s="217"/>
      <c r="N131" s="218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174</v>
      </c>
      <c r="AU131" s="14" t="s">
        <v>84</v>
      </c>
    </row>
    <row r="132" s="2" customFormat="1" ht="21.75" customHeight="1">
      <c r="A132" s="35"/>
      <c r="B132" s="36"/>
      <c r="C132" s="219" t="s">
        <v>415</v>
      </c>
      <c r="D132" s="219" t="s">
        <v>232</v>
      </c>
      <c r="E132" s="220" t="s">
        <v>1178</v>
      </c>
      <c r="F132" s="221" t="s">
        <v>1179</v>
      </c>
      <c r="G132" s="222" t="s">
        <v>439</v>
      </c>
      <c r="H132" s="223">
        <v>1</v>
      </c>
      <c r="I132" s="224"/>
      <c r="J132" s="225">
        <f>ROUND(I132*H132,2)</f>
        <v>0</v>
      </c>
      <c r="K132" s="221" t="s">
        <v>19</v>
      </c>
      <c r="L132" s="226"/>
      <c r="M132" s="227" t="s">
        <v>19</v>
      </c>
      <c r="N132" s="228" t="s">
        <v>45</v>
      </c>
      <c r="O132" s="81"/>
      <c r="P132" s="210">
        <f>O132*H132</f>
        <v>0</v>
      </c>
      <c r="Q132" s="210">
        <v>0.052479999999999999</v>
      </c>
      <c r="R132" s="210">
        <f>Q132*H132</f>
        <v>0.052479999999999999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443</v>
      </c>
      <c r="AT132" s="212" t="s">
        <v>232</v>
      </c>
      <c r="AU132" s="212" t="s">
        <v>84</v>
      </c>
      <c r="AY132" s="14" t="s">
        <v>164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82</v>
      </c>
      <c r="BK132" s="213">
        <f>ROUND(I132*H132,2)</f>
        <v>0</v>
      </c>
      <c r="BL132" s="14" t="s">
        <v>292</v>
      </c>
      <c r="BM132" s="212" t="s">
        <v>1180</v>
      </c>
    </row>
    <row r="133" s="2" customFormat="1" ht="21.75" customHeight="1">
      <c r="A133" s="35"/>
      <c r="B133" s="36"/>
      <c r="C133" s="219" t="s">
        <v>420</v>
      </c>
      <c r="D133" s="219" t="s">
        <v>232</v>
      </c>
      <c r="E133" s="220" t="s">
        <v>1181</v>
      </c>
      <c r="F133" s="221" t="s">
        <v>1182</v>
      </c>
      <c r="G133" s="222" t="s">
        <v>439</v>
      </c>
      <c r="H133" s="223">
        <v>1</v>
      </c>
      <c r="I133" s="224"/>
      <c r="J133" s="225">
        <f>ROUND(I133*H133,2)</f>
        <v>0</v>
      </c>
      <c r="K133" s="221" t="s">
        <v>171</v>
      </c>
      <c r="L133" s="226"/>
      <c r="M133" s="227" t="s">
        <v>19</v>
      </c>
      <c r="N133" s="228" t="s">
        <v>45</v>
      </c>
      <c r="O133" s="81"/>
      <c r="P133" s="210">
        <f>O133*H133</f>
        <v>0</v>
      </c>
      <c r="Q133" s="210">
        <v>0.059040000000000002</v>
      </c>
      <c r="R133" s="210">
        <f>Q133*H133</f>
        <v>0.059040000000000002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443</v>
      </c>
      <c r="AT133" s="212" t="s">
        <v>232</v>
      </c>
      <c r="AU133" s="212" t="s">
        <v>84</v>
      </c>
      <c r="AY133" s="14" t="s">
        <v>164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82</v>
      </c>
      <c r="BK133" s="213">
        <f>ROUND(I133*H133,2)</f>
        <v>0</v>
      </c>
      <c r="BL133" s="14" t="s">
        <v>292</v>
      </c>
      <c r="BM133" s="212" t="s">
        <v>1183</v>
      </c>
    </row>
    <row r="134" s="2" customFormat="1" ht="16.5" customHeight="1">
      <c r="A134" s="35"/>
      <c r="B134" s="36"/>
      <c r="C134" s="201" t="s">
        <v>425</v>
      </c>
      <c r="D134" s="201" t="s">
        <v>167</v>
      </c>
      <c r="E134" s="202" t="s">
        <v>1184</v>
      </c>
      <c r="F134" s="203" t="s">
        <v>1185</v>
      </c>
      <c r="G134" s="204" t="s">
        <v>439</v>
      </c>
      <c r="H134" s="205">
        <v>8</v>
      </c>
      <c r="I134" s="206"/>
      <c r="J134" s="207">
        <f>ROUND(I134*H134,2)</f>
        <v>0</v>
      </c>
      <c r="K134" s="203" t="s">
        <v>171</v>
      </c>
      <c r="L134" s="41"/>
      <c r="M134" s="208" t="s">
        <v>19</v>
      </c>
      <c r="N134" s="209" t="s">
        <v>45</v>
      </c>
      <c r="O134" s="81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292</v>
      </c>
      <c r="AT134" s="212" t="s">
        <v>167</v>
      </c>
      <c r="AU134" s="212" t="s">
        <v>84</v>
      </c>
      <c r="AY134" s="14" t="s">
        <v>164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82</v>
      </c>
      <c r="BK134" s="213">
        <f>ROUND(I134*H134,2)</f>
        <v>0</v>
      </c>
      <c r="BL134" s="14" t="s">
        <v>292</v>
      </c>
      <c r="BM134" s="212" t="s">
        <v>1186</v>
      </c>
    </row>
    <row r="135" s="2" customFormat="1">
      <c r="A135" s="35"/>
      <c r="B135" s="36"/>
      <c r="C135" s="37"/>
      <c r="D135" s="214" t="s">
        <v>174</v>
      </c>
      <c r="E135" s="37"/>
      <c r="F135" s="215" t="s">
        <v>1187</v>
      </c>
      <c r="G135" s="37"/>
      <c r="H135" s="37"/>
      <c r="I135" s="216"/>
      <c r="J135" s="37"/>
      <c r="K135" s="37"/>
      <c r="L135" s="41"/>
      <c r="M135" s="217"/>
      <c r="N135" s="218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174</v>
      </c>
      <c r="AU135" s="14" t="s">
        <v>84</v>
      </c>
    </row>
    <row r="136" s="2" customFormat="1" ht="16.5" customHeight="1">
      <c r="A136" s="35"/>
      <c r="B136" s="36"/>
      <c r="C136" s="219" t="s">
        <v>430</v>
      </c>
      <c r="D136" s="219" t="s">
        <v>232</v>
      </c>
      <c r="E136" s="220" t="s">
        <v>1188</v>
      </c>
      <c r="F136" s="221" t="s">
        <v>1189</v>
      </c>
      <c r="G136" s="222" t="s">
        <v>439</v>
      </c>
      <c r="H136" s="223">
        <v>8</v>
      </c>
      <c r="I136" s="224"/>
      <c r="J136" s="225">
        <f>ROUND(I136*H136,2)</f>
        <v>0</v>
      </c>
      <c r="K136" s="221" t="s">
        <v>171</v>
      </c>
      <c r="L136" s="226"/>
      <c r="M136" s="227" t="s">
        <v>19</v>
      </c>
      <c r="N136" s="228" t="s">
        <v>45</v>
      </c>
      <c r="O136" s="81"/>
      <c r="P136" s="210">
        <f>O136*H136</f>
        <v>0</v>
      </c>
      <c r="Q136" s="210">
        <v>0.0022000000000000001</v>
      </c>
      <c r="R136" s="210">
        <f>Q136*H136</f>
        <v>0.017600000000000001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443</v>
      </c>
      <c r="AT136" s="212" t="s">
        <v>232</v>
      </c>
      <c r="AU136" s="212" t="s">
        <v>84</v>
      </c>
      <c r="AY136" s="14" t="s">
        <v>164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82</v>
      </c>
      <c r="BK136" s="213">
        <f>ROUND(I136*H136,2)</f>
        <v>0</v>
      </c>
      <c r="BL136" s="14" t="s">
        <v>292</v>
      </c>
      <c r="BM136" s="212" t="s">
        <v>1190</v>
      </c>
    </row>
    <row r="137" s="2" customFormat="1" ht="24.15" customHeight="1">
      <c r="A137" s="35"/>
      <c r="B137" s="36"/>
      <c r="C137" s="201" t="s">
        <v>436</v>
      </c>
      <c r="D137" s="201" t="s">
        <v>167</v>
      </c>
      <c r="E137" s="202" t="s">
        <v>1191</v>
      </c>
      <c r="F137" s="203" t="s">
        <v>1192</v>
      </c>
      <c r="G137" s="204" t="s">
        <v>203</v>
      </c>
      <c r="H137" s="205">
        <v>0.27200000000000002</v>
      </c>
      <c r="I137" s="206"/>
      <c r="J137" s="207">
        <f>ROUND(I137*H137,2)</f>
        <v>0</v>
      </c>
      <c r="K137" s="203" t="s">
        <v>171</v>
      </c>
      <c r="L137" s="41"/>
      <c r="M137" s="208" t="s">
        <v>19</v>
      </c>
      <c r="N137" s="209" t="s">
        <v>45</v>
      </c>
      <c r="O137" s="81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292</v>
      </c>
      <c r="AT137" s="212" t="s">
        <v>167</v>
      </c>
      <c r="AU137" s="212" t="s">
        <v>84</v>
      </c>
      <c r="AY137" s="14" t="s">
        <v>164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82</v>
      </c>
      <c r="BK137" s="213">
        <f>ROUND(I137*H137,2)</f>
        <v>0</v>
      </c>
      <c r="BL137" s="14" t="s">
        <v>292</v>
      </c>
      <c r="BM137" s="212" t="s">
        <v>1193</v>
      </c>
    </row>
    <row r="138" s="2" customFormat="1">
      <c r="A138" s="35"/>
      <c r="B138" s="36"/>
      <c r="C138" s="37"/>
      <c r="D138" s="214" t="s">
        <v>174</v>
      </c>
      <c r="E138" s="37"/>
      <c r="F138" s="215" t="s">
        <v>1194</v>
      </c>
      <c r="G138" s="37"/>
      <c r="H138" s="37"/>
      <c r="I138" s="216"/>
      <c r="J138" s="37"/>
      <c r="K138" s="37"/>
      <c r="L138" s="41"/>
      <c r="M138" s="217"/>
      <c r="N138" s="218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174</v>
      </c>
      <c r="AU138" s="14" t="s">
        <v>84</v>
      </c>
    </row>
    <row r="139" s="12" customFormat="1" ht="22.8" customHeight="1">
      <c r="A139" s="12"/>
      <c r="B139" s="185"/>
      <c r="C139" s="186"/>
      <c r="D139" s="187" t="s">
        <v>73</v>
      </c>
      <c r="E139" s="199" t="s">
        <v>1195</v>
      </c>
      <c r="F139" s="199" t="s">
        <v>1196</v>
      </c>
      <c r="G139" s="186"/>
      <c r="H139" s="186"/>
      <c r="I139" s="189"/>
      <c r="J139" s="200">
        <f>BK139</f>
        <v>0</v>
      </c>
      <c r="K139" s="186"/>
      <c r="L139" s="191"/>
      <c r="M139" s="192"/>
      <c r="N139" s="193"/>
      <c r="O139" s="193"/>
      <c r="P139" s="194">
        <f>SUM(P140:P148)</f>
        <v>0</v>
      </c>
      <c r="Q139" s="193"/>
      <c r="R139" s="194">
        <f>SUM(R140:R148)</f>
        <v>0.76690000000000003</v>
      </c>
      <c r="S139" s="193"/>
      <c r="T139" s="195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6" t="s">
        <v>84</v>
      </c>
      <c r="AT139" s="197" t="s">
        <v>73</v>
      </c>
      <c r="AU139" s="197" t="s">
        <v>82</v>
      </c>
      <c r="AY139" s="196" t="s">
        <v>164</v>
      </c>
      <c r="BK139" s="198">
        <f>SUM(BK140:BK148)</f>
        <v>0</v>
      </c>
    </row>
    <row r="140" s="2" customFormat="1" ht="24.15" customHeight="1">
      <c r="A140" s="35"/>
      <c r="B140" s="36"/>
      <c r="C140" s="201" t="s">
        <v>443</v>
      </c>
      <c r="D140" s="201" t="s">
        <v>167</v>
      </c>
      <c r="E140" s="202" t="s">
        <v>1197</v>
      </c>
      <c r="F140" s="203" t="s">
        <v>1198</v>
      </c>
      <c r="G140" s="204" t="s">
        <v>439</v>
      </c>
      <c r="H140" s="205">
        <v>37</v>
      </c>
      <c r="I140" s="206"/>
      <c r="J140" s="207">
        <f>ROUND(I140*H140,2)</f>
        <v>0</v>
      </c>
      <c r="K140" s="203" t="s">
        <v>171</v>
      </c>
      <c r="L140" s="41"/>
      <c r="M140" s="208" t="s">
        <v>19</v>
      </c>
      <c r="N140" s="209" t="s">
        <v>45</v>
      </c>
      <c r="O140" s="81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292</v>
      </c>
      <c r="AT140" s="212" t="s">
        <v>167</v>
      </c>
      <c r="AU140" s="212" t="s">
        <v>84</v>
      </c>
      <c r="AY140" s="14" t="s">
        <v>164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82</v>
      </c>
      <c r="BK140" s="213">
        <f>ROUND(I140*H140,2)</f>
        <v>0</v>
      </c>
      <c r="BL140" s="14" t="s">
        <v>292</v>
      </c>
      <c r="BM140" s="212" t="s">
        <v>1199</v>
      </c>
    </row>
    <row r="141" s="2" customFormat="1">
      <c r="A141" s="35"/>
      <c r="B141" s="36"/>
      <c r="C141" s="37"/>
      <c r="D141" s="214" t="s">
        <v>174</v>
      </c>
      <c r="E141" s="37"/>
      <c r="F141" s="215" t="s">
        <v>1200</v>
      </c>
      <c r="G141" s="37"/>
      <c r="H141" s="37"/>
      <c r="I141" s="216"/>
      <c r="J141" s="37"/>
      <c r="K141" s="37"/>
      <c r="L141" s="41"/>
      <c r="M141" s="217"/>
      <c r="N141" s="218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174</v>
      </c>
      <c r="AU141" s="14" t="s">
        <v>84</v>
      </c>
    </row>
    <row r="142" s="2" customFormat="1" ht="16.5" customHeight="1">
      <c r="A142" s="35"/>
      <c r="B142" s="36"/>
      <c r="C142" s="219" t="s">
        <v>449</v>
      </c>
      <c r="D142" s="219" t="s">
        <v>232</v>
      </c>
      <c r="E142" s="220" t="s">
        <v>1201</v>
      </c>
      <c r="F142" s="221" t="s">
        <v>1202</v>
      </c>
      <c r="G142" s="222" t="s">
        <v>439</v>
      </c>
      <c r="H142" s="223">
        <v>18</v>
      </c>
      <c r="I142" s="224"/>
      <c r="J142" s="225">
        <f>ROUND(I142*H142,2)</f>
        <v>0</v>
      </c>
      <c r="K142" s="221" t="s">
        <v>171</v>
      </c>
      <c r="L142" s="226"/>
      <c r="M142" s="227" t="s">
        <v>19</v>
      </c>
      <c r="N142" s="228" t="s">
        <v>45</v>
      </c>
      <c r="O142" s="81"/>
      <c r="P142" s="210">
        <f>O142*H142</f>
        <v>0</v>
      </c>
      <c r="Q142" s="210">
        <v>0.017500000000000002</v>
      </c>
      <c r="R142" s="210">
        <f>Q142*H142</f>
        <v>0.31500000000000006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443</v>
      </c>
      <c r="AT142" s="212" t="s">
        <v>232</v>
      </c>
      <c r="AU142" s="212" t="s">
        <v>84</v>
      </c>
      <c r="AY142" s="14" t="s">
        <v>164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4" t="s">
        <v>82</v>
      </c>
      <c r="BK142" s="213">
        <f>ROUND(I142*H142,2)</f>
        <v>0</v>
      </c>
      <c r="BL142" s="14" t="s">
        <v>292</v>
      </c>
      <c r="BM142" s="212" t="s">
        <v>1203</v>
      </c>
    </row>
    <row r="143" s="2" customFormat="1" ht="16.5" customHeight="1">
      <c r="A143" s="35"/>
      <c r="B143" s="36"/>
      <c r="C143" s="219" t="s">
        <v>458</v>
      </c>
      <c r="D143" s="219" t="s">
        <v>232</v>
      </c>
      <c r="E143" s="220" t="s">
        <v>1204</v>
      </c>
      <c r="F143" s="221" t="s">
        <v>1205</v>
      </c>
      <c r="G143" s="222" t="s">
        <v>439</v>
      </c>
      <c r="H143" s="223">
        <v>19</v>
      </c>
      <c r="I143" s="224"/>
      <c r="J143" s="225">
        <f>ROUND(I143*H143,2)</f>
        <v>0</v>
      </c>
      <c r="K143" s="221" t="s">
        <v>171</v>
      </c>
      <c r="L143" s="226"/>
      <c r="M143" s="227" t="s">
        <v>19</v>
      </c>
      <c r="N143" s="228" t="s">
        <v>45</v>
      </c>
      <c r="O143" s="81"/>
      <c r="P143" s="210">
        <f>O143*H143</f>
        <v>0</v>
      </c>
      <c r="Q143" s="210">
        <v>0.0195</v>
      </c>
      <c r="R143" s="210">
        <f>Q143*H143</f>
        <v>0.3705</v>
      </c>
      <c r="S143" s="210">
        <v>0</v>
      </c>
      <c r="T143" s="21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2" t="s">
        <v>443</v>
      </c>
      <c r="AT143" s="212" t="s">
        <v>232</v>
      </c>
      <c r="AU143" s="212" t="s">
        <v>84</v>
      </c>
      <c r="AY143" s="14" t="s">
        <v>164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82</v>
      </c>
      <c r="BK143" s="213">
        <f>ROUND(I143*H143,2)</f>
        <v>0</v>
      </c>
      <c r="BL143" s="14" t="s">
        <v>292</v>
      </c>
      <c r="BM143" s="212" t="s">
        <v>1206</v>
      </c>
    </row>
    <row r="144" s="2" customFormat="1" ht="16.5" customHeight="1">
      <c r="A144" s="35"/>
      <c r="B144" s="36"/>
      <c r="C144" s="201" t="s">
        <v>463</v>
      </c>
      <c r="D144" s="201" t="s">
        <v>167</v>
      </c>
      <c r="E144" s="202" t="s">
        <v>1184</v>
      </c>
      <c r="F144" s="203" t="s">
        <v>1185</v>
      </c>
      <c r="G144" s="204" t="s">
        <v>439</v>
      </c>
      <c r="H144" s="205">
        <v>37</v>
      </c>
      <c r="I144" s="206"/>
      <c r="J144" s="207">
        <f>ROUND(I144*H144,2)</f>
        <v>0</v>
      </c>
      <c r="K144" s="203" t="s">
        <v>171</v>
      </c>
      <c r="L144" s="41"/>
      <c r="M144" s="208" t="s">
        <v>19</v>
      </c>
      <c r="N144" s="209" t="s">
        <v>45</v>
      </c>
      <c r="O144" s="81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292</v>
      </c>
      <c r="AT144" s="212" t="s">
        <v>167</v>
      </c>
      <c r="AU144" s="212" t="s">
        <v>84</v>
      </c>
      <c r="AY144" s="14" t="s">
        <v>164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4" t="s">
        <v>82</v>
      </c>
      <c r="BK144" s="213">
        <f>ROUND(I144*H144,2)</f>
        <v>0</v>
      </c>
      <c r="BL144" s="14" t="s">
        <v>292</v>
      </c>
      <c r="BM144" s="212" t="s">
        <v>1207</v>
      </c>
    </row>
    <row r="145" s="2" customFormat="1">
      <c r="A145" s="35"/>
      <c r="B145" s="36"/>
      <c r="C145" s="37"/>
      <c r="D145" s="214" t="s">
        <v>174</v>
      </c>
      <c r="E145" s="37"/>
      <c r="F145" s="215" t="s">
        <v>1187</v>
      </c>
      <c r="G145" s="37"/>
      <c r="H145" s="37"/>
      <c r="I145" s="216"/>
      <c r="J145" s="37"/>
      <c r="K145" s="37"/>
      <c r="L145" s="41"/>
      <c r="M145" s="217"/>
      <c r="N145" s="218"/>
      <c r="O145" s="81"/>
      <c r="P145" s="81"/>
      <c r="Q145" s="81"/>
      <c r="R145" s="81"/>
      <c r="S145" s="81"/>
      <c r="T145" s="82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174</v>
      </c>
      <c r="AU145" s="14" t="s">
        <v>84</v>
      </c>
    </row>
    <row r="146" s="2" customFormat="1" ht="16.5" customHeight="1">
      <c r="A146" s="35"/>
      <c r="B146" s="36"/>
      <c r="C146" s="219" t="s">
        <v>467</v>
      </c>
      <c r="D146" s="219" t="s">
        <v>232</v>
      </c>
      <c r="E146" s="220" t="s">
        <v>1188</v>
      </c>
      <c r="F146" s="221" t="s">
        <v>1189</v>
      </c>
      <c r="G146" s="222" t="s">
        <v>439</v>
      </c>
      <c r="H146" s="223">
        <v>37</v>
      </c>
      <c r="I146" s="224"/>
      <c r="J146" s="225">
        <f>ROUND(I146*H146,2)</f>
        <v>0</v>
      </c>
      <c r="K146" s="221" t="s">
        <v>171</v>
      </c>
      <c r="L146" s="226"/>
      <c r="M146" s="227" t="s">
        <v>19</v>
      </c>
      <c r="N146" s="228" t="s">
        <v>45</v>
      </c>
      <c r="O146" s="81"/>
      <c r="P146" s="210">
        <f>O146*H146</f>
        <v>0</v>
      </c>
      <c r="Q146" s="210">
        <v>0.0022000000000000001</v>
      </c>
      <c r="R146" s="210">
        <f>Q146*H146</f>
        <v>0.0814</v>
      </c>
      <c r="S146" s="210">
        <v>0</v>
      </c>
      <c r="T146" s="21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443</v>
      </c>
      <c r="AT146" s="212" t="s">
        <v>232</v>
      </c>
      <c r="AU146" s="212" t="s">
        <v>84</v>
      </c>
      <c r="AY146" s="14" t="s">
        <v>164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82</v>
      </c>
      <c r="BK146" s="213">
        <f>ROUND(I146*H146,2)</f>
        <v>0</v>
      </c>
      <c r="BL146" s="14" t="s">
        <v>292</v>
      </c>
      <c r="BM146" s="212" t="s">
        <v>1208</v>
      </c>
    </row>
    <row r="147" s="2" customFormat="1" ht="24.15" customHeight="1">
      <c r="A147" s="35"/>
      <c r="B147" s="36"/>
      <c r="C147" s="201" t="s">
        <v>472</v>
      </c>
      <c r="D147" s="201" t="s">
        <v>167</v>
      </c>
      <c r="E147" s="202" t="s">
        <v>1191</v>
      </c>
      <c r="F147" s="203" t="s">
        <v>1192</v>
      </c>
      <c r="G147" s="204" t="s">
        <v>203</v>
      </c>
      <c r="H147" s="205">
        <v>0.76700000000000002</v>
      </c>
      <c r="I147" s="206"/>
      <c r="J147" s="207">
        <f>ROUND(I147*H147,2)</f>
        <v>0</v>
      </c>
      <c r="K147" s="203" t="s">
        <v>171</v>
      </c>
      <c r="L147" s="41"/>
      <c r="M147" s="208" t="s">
        <v>19</v>
      </c>
      <c r="N147" s="209" t="s">
        <v>45</v>
      </c>
      <c r="O147" s="8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292</v>
      </c>
      <c r="AT147" s="212" t="s">
        <v>167</v>
      </c>
      <c r="AU147" s="212" t="s">
        <v>84</v>
      </c>
      <c r="AY147" s="14" t="s">
        <v>164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82</v>
      </c>
      <c r="BK147" s="213">
        <f>ROUND(I147*H147,2)</f>
        <v>0</v>
      </c>
      <c r="BL147" s="14" t="s">
        <v>292</v>
      </c>
      <c r="BM147" s="212" t="s">
        <v>1209</v>
      </c>
    </row>
    <row r="148" s="2" customFormat="1">
      <c r="A148" s="35"/>
      <c r="B148" s="36"/>
      <c r="C148" s="37"/>
      <c r="D148" s="214" t="s">
        <v>174</v>
      </c>
      <c r="E148" s="37"/>
      <c r="F148" s="215" t="s">
        <v>1194</v>
      </c>
      <c r="G148" s="37"/>
      <c r="H148" s="37"/>
      <c r="I148" s="216"/>
      <c r="J148" s="37"/>
      <c r="K148" s="37"/>
      <c r="L148" s="41"/>
      <c r="M148" s="217"/>
      <c r="N148" s="218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174</v>
      </c>
      <c r="AU148" s="14" t="s">
        <v>84</v>
      </c>
    </row>
    <row r="149" s="12" customFormat="1" ht="22.8" customHeight="1">
      <c r="A149" s="12"/>
      <c r="B149" s="185"/>
      <c r="C149" s="186"/>
      <c r="D149" s="187" t="s">
        <v>73</v>
      </c>
      <c r="E149" s="199" t="s">
        <v>1210</v>
      </c>
      <c r="F149" s="199" t="s">
        <v>1211</v>
      </c>
      <c r="G149" s="186"/>
      <c r="H149" s="186"/>
      <c r="I149" s="189"/>
      <c r="J149" s="200">
        <f>BK149</f>
        <v>0</v>
      </c>
      <c r="K149" s="186"/>
      <c r="L149" s="191"/>
      <c r="M149" s="192"/>
      <c r="N149" s="193"/>
      <c r="O149" s="193"/>
      <c r="P149" s="194">
        <f>SUM(P150:P160)</f>
        <v>0</v>
      </c>
      <c r="Q149" s="193"/>
      <c r="R149" s="194">
        <f>SUM(R150:R160)</f>
        <v>0.53493068680000011</v>
      </c>
      <c r="S149" s="193"/>
      <c r="T149" s="195">
        <f>SUM(T150:T160)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6" t="s">
        <v>84</v>
      </c>
      <c r="AT149" s="197" t="s">
        <v>73</v>
      </c>
      <c r="AU149" s="197" t="s">
        <v>82</v>
      </c>
      <c r="AY149" s="196" t="s">
        <v>164</v>
      </c>
      <c r="BK149" s="198">
        <f>SUM(BK150:BK160)</f>
        <v>0</v>
      </c>
    </row>
    <row r="150" s="2" customFormat="1" ht="16.5" customHeight="1">
      <c r="A150" s="35"/>
      <c r="B150" s="36"/>
      <c r="C150" s="201" t="s">
        <v>475</v>
      </c>
      <c r="D150" s="201" t="s">
        <v>167</v>
      </c>
      <c r="E150" s="202" t="s">
        <v>1212</v>
      </c>
      <c r="F150" s="203" t="s">
        <v>1213</v>
      </c>
      <c r="G150" s="204" t="s">
        <v>439</v>
      </c>
      <c r="H150" s="205">
        <v>1</v>
      </c>
      <c r="I150" s="206"/>
      <c r="J150" s="207">
        <f>ROUND(I150*H150,2)</f>
        <v>0</v>
      </c>
      <c r="K150" s="203" t="s">
        <v>171</v>
      </c>
      <c r="L150" s="41"/>
      <c r="M150" s="208" t="s">
        <v>19</v>
      </c>
      <c r="N150" s="209" t="s">
        <v>45</v>
      </c>
      <c r="O150" s="81"/>
      <c r="P150" s="210">
        <f>O150*H150</f>
        <v>0</v>
      </c>
      <c r="Q150" s="210">
        <v>0.00087384080000000002</v>
      </c>
      <c r="R150" s="210">
        <f>Q150*H150</f>
        <v>0.00087384080000000002</v>
      </c>
      <c r="S150" s="210">
        <v>0</v>
      </c>
      <c r="T150" s="21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2" t="s">
        <v>292</v>
      </c>
      <c r="AT150" s="212" t="s">
        <v>167</v>
      </c>
      <c r="AU150" s="212" t="s">
        <v>84</v>
      </c>
      <c r="AY150" s="14" t="s">
        <v>164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4" t="s">
        <v>82</v>
      </c>
      <c r="BK150" s="213">
        <f>ROUND(I150*H150,2)</f>
        <v>0</v>
      </c>
      <c r="BL150" s="14" t="s">
        <v>292</v>
      </c>
      <c r="BM150" s="212" t="s">
        <v>1214</v>
      </c>
    </row>
    <row r="151" s="2" customFormat="1">
      <c r="A151" s="35"/>
      <c r="B151" s="36"/>
      <c r="C151" s="37"/>
      <c r="D151" s="214" t="s">
        <v>174</v>
      </c>
      <c r="E151" s="37"/>
      <c r="F151" s="215" t="s">
        <v>1215</v>
      </c>
      <c r="G151" s="37"/>
      <c r="H151" s="37"/>
      <c r="I151" s="216"/>
      <c r="J151" s="37"/>
      <c r="K151" s="37"/>
      <c r="L151" s="41"/>
      <c r="M151" s="217"/>
      <c r="N151" s="218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174</v>
      </c>
      <c r="AU151" s="14" t="s">
        <v>84</v>
      </c>
    </row>
    <row r="152" s="2" customFormat="1" ht="16.5" customHeight="1">
      <c r="A152" s="35"/>
      <c r="B152" s="36"/>
      <c r="C152" s="219" t="s">
        <v>480</v>
      </c>
      <c r="D152" s="219" t="s">
        <v>232</v>
      </c>
      <c r="E152" s="220" t="s">
        <v>1216</v>
      </c>
      <c r="F152" s="221" t="s">
        <v>1217</v>
      </c>
      <c r="G152" s="222" t="s">
        <v>170</v>
      </c>
      <c r="H152" s="223">
        <v>1</v>
      </c>
      <c r="I152" s="224"/>
      <c r="J152" s="225">
        <f>ROUND(I152*H152,2)</f>
        <v>0</v>
      </c>
      <c r="K152" s="221" t="s">
        <v>171</v>
      </c>
      <c r="L152" s="226"/>
      <c r="M152" s="227" t="s">
        <v>19</v>
      </c>
      <c r="N152" s="228" t="s">
        <v>45</v>
      </c>
      <c r="O152" s="81"/>
      <c r="P152" s="210">
        <f>O152*H152</f>
        <v>0</v>
      </c>
      <c r="Q152" s="210">
        <v>0.040210000000000003</v>
      </c>
      <c r="R152" s="210">
        <f>Q152*H152</f>
        <v>0.040210000000000003</v>
      </c>
      <c r="S152" s="210">
        <v>0</v>
      </c>
      <c r="T152" s="21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2" t="s">
        <v>443</v>
      </c>
      <c r="AT152" s="212" t="s">
        <v>232</v>
      </c>
      <c r="AU152" s="212" t="s">
        <v>84</v>
      </c>
      <c r="AY152" s="14" t="s">
        <v>164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4" t="s">
        <v>82</v>
      </c>
      <c r="BK152" s="213">
        <f>ROUND(I152*H152,2)</f>
        <v>0</v>
      </c>
      <c r="BL152" s="14" t="s">
        <v>292</v>
      </c>
      <c r="BM152" s="212" t="s">
        <v>1218</v>
      </c>
    </row>
    <row r="153" s="2" customFormat="1" ht="16.5" customHeight="1">
      <c r="A153" s="35"/>
      <c r="B153" s="36"/>
      <c r="C153" s="201" t="s">
        <v>484</v>
      </c>
      <c r="D153" s="201" t="s">
        <v>167</v>
      </c>
      <c r="E153" s="202" t="s">
        <v>1219</v>
      </c>
      <c r="F153" s="203" t="s">
        <v>1220</v>
      </c>
      <c r="G153" s="204" t="s">
        <v>439</v>
      </c>
      <c r="H153" s="205">
        <v>3</v>
      </c>
      <c r="I153" s="206"/>
      <c r="J153" s="207">
        <f>ROUND(I153*H153,2)</f>
        <v>0</v>
      </c>
      <c r="K153" s="203" t="s">
        <v>171</v>
      </c>
      <c r="L153" s="41"/>
      <c r="M153" s="208" t="s">
        <v>19</v>
      </c>
      <c r="N153" s="209" t="s">
        <v>45</v>
      </c>
      <c r="O153" s="81"/>
      <c r="P153" s="210">
        <f>O153*H153</f>
        <v>0</v>
      </c>
      <c r="Q153" s="210">
        <v>0.00084228199999999997</v>
      </c>
      <c r="R153" s="210">
        <f>Q153*H153</f>
        <v>0.0025268460000000001</v>
      </c>
      <c r="S153" s="210">
        <v>0</v>
      </c>
      <c r="T153" s="21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2" t="s">
        <v>292</v>
      </c>
      <c r="AT153" s="212" t="s">
        <v>167</v>
      </c>
      <c r="AU153" s="212" t="s">
        <v>84</v>
      </c>
      <c r="AY153" s="14" t="s">
        <v>164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4" t="s">
        <v>82</v>
      </c>
      <c r="BK153" s="213">
        <f>ROUND(I153*H153,2)</f>
        <v>0</v>
      </c>
      <c r="BL153" s="14" t="s">
        <v>292</v>
      </c>
      <c r="BM153" s="212" t="s">
        <v>1221</v>
      </c>
    </row>
    <row r="154" s="2" customFormat="1">
      <c r="A154" s="35"/>
      <c r="B154" s="36"/>
      <c r="C154" s="37"/>
      <c r="D154" s="214" t="s">
        <v>174</v>
      </c>
      <c r="E154" s="37"/>
      <c r="F154" s="215" t="s">
        <v>1222</v>
      </c>
      <c r="G154" s="37"/>
      <c r="H154" s="37"/>
      <c r="I154" s="216"/>
      <c r="J154" s="37"/>
      <c r="K154" s="37"/>
      <c r="L154" s="41"/>
      <c r="M154" s="217"/>
      <c r="N154" s="218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174</v>
      </c>
      <c r="AU154" s="14" t="s">
        <v>84</v>
      </c>
    </row>
    <row r="155" s="2" customFormat="1" ht="16.5" customHeight="1">
      <c r="A155" s="35"/>
      <c r="B155" s="36"/>
      <c r="C155" s="219" t="s">
        <v>489</v>
      </c>
      <c r="D155" s="219" t="s">
        <v>232</v>
      </c>
      <c r="E155" s="220" t="s">
        <v>1223</v>
      </c>
      <c r="F155" s="221" t="s">
        <v>1224</v>
      </c>
      <c r="G155" s="222" t="s">
        <v>170</v>
      </c>
      <c r="H155" s="223">
        <v>12</v>
      </c>
      <c r="I155" s="224"/>
      <c r="J155" s="225">
        <f>ROUND(I155*H155,2)</f>
        <v>0</v>
      </c>
      <c r="K155" s="221" t="s">
        <v>171</v>
      </c>
      <c r="L155" s="226"/>
      <c r="M155" s="227" t="s">
        <v>19</v>
      </c>
      <c r="N155" s="228" t="s">
        <v>45</v>
      </c>
      <c r="O155" s="81"/>
      <c r="P155" s="210">
        <f>O155*H155</f>
        <v>0</v>
      </c>
      <c r="Q155" s="210">
        <v>0.040210000000000003</v>
      </c>
      <c r="R155" s="210">
        <f>Q155*H155</f>
        <v>0.48252000000000006</v>
      </c>
      <c r="S155" s="210">
        <v>0</v>
      </c>
      <c r="T155" s="21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2" t="s">
        <v>443</v>
      </c>
      <c r="AT155" s="212" t="s">
        <v>232</v>
      </c>
      <c r="AU155" s="212" t="s">
        <v>84</v>
      </c>
      <c r="AY155" s="14" t="s">
        <v>164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4" t="s">
        <v>82</v>
      </c>
      <c r="BK155" s="213">
        <f>ROUND(I155*H155,2)</f>
        <v>0</v>
      </c>
      <c r="BL155" s="14" t="s">
        <v>292</v>
      </c>
      <c r="BM155" s="212" t="s">
        <v>1225</v>
      </c>
    </row>
    <row r="156" s="2" customFormat="1" ht="16.5" customHeight="1">
      <c r="A156" s="35"/>
      <c r="B156" s="36"/>
      <c r="C156" s="201" t="s">
        <v>491</v>
      </c>
      <c r="D156" s="201" t="s">
        <v>167</v>
      </c>
      <c r="E156" s="202" t="s">
        <v>1226</v>
      </c>
      <c r="F156" s="203" t="s">
        <v>1227</v>
      </c>
      <c r="G156" s="204" t="s">
        <v>439</v>
      </c>
      <c r="H156" s="205">
        <v>4</v>
      </c>
      <c r="I156" s="206"/>
      <c r="J156" s="207">
        <f>ROUND(I156*H156,2)</f>
        <v>0</v>
      </c>
      <c r="K156" s="203" t="s">
        <v>171</v>
      </c>
      <c r="L156" s="41"/>
      <c r="M156" s="208" t="s">
        <v>19</v>
      </c>
      <c r="N156" s="209" t="s">
        <v>45</v>
      </c>
      <c r="O156" s="81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2" t="s">
        <v>172</v>
      </c>
      <c r="AT156" s="212" t="s">
        <v>167</v>
      </c>
      <c r="AU156" s="212" t="s">
        <v>84</v>
      </c>
      <c r="AY156" s="14" t="s">
        <v>164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4" t="s">
        <v>82</v>
      </c>
      <c r="BK156" s="213">
        <f>ROUND(I156*H156,2)</f>
        <v>0</v>
      </c>
      <c r="BL156" s="14" t="s">
        <v>172</v>
      </c>
      <c r="BM156" s="212" t="s">
        <v>1228</v>
      </c>
    </row>
    <row r="157" s="2" customFormat="1">
      <c r="A157" s="35"/>
      <c r="B157" s="36"/>
      <c r="C157" s="37"/>
      <c r="D157" s="214" t="s">
        <v>174</v>
      </c>
      <c r="E157" s="37"/>
      <c r="F157" s="215" t="s">
        <v>1229</v>
      </c>
      <c r="G157" s="37"/>
      <c r="H157" s="37"/>
      <c r="I157" s="216"/>
      <c r="J157" s="37"/>
      <c r="K157" s="37"/>
      <c r="L157" s="41"/>
      <c r="M157" s="217"/>
      <c r="N157" s="218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174</v>
      </c>
      <c r="AU157" s="14" t="s">
        <v>84</v>
      </c>
    </row>
    <row r="158" s="2" customFormat="1" ht="16.5" customHeight="1">
      <c r="A158" s="35"/>
      <c r="B158" s="36"/>
      <c r="C158" s="219" t="s">
        <v>496</v>
      </c>
      <c r="D158" s="219" t="s">
        <v>232</v>
      </c>
      <c r="E158" s="220" t="s">
        <v>1230</v>
      </c>
      <c r="F158" s="221" t="s">
        <v>1231</v>
      </c>
      <c r="G158" s="222" t="s">
        <v>439</v>
      </c>
      <c r="H158" s="223">
        <v>4</v>
      </c>
      <c r="I158" s="224"/>
      <c r="J158" s="225">
        <f>ROUND(I158*H158,2)</f>
        <v>0</v>
      </c>
      <c r="K158" s="221" t="s">
        <v>171</v>
      </c>
      <c r="L158" s="226"/>
      <c r="M158" s="227" t="s">
        <v>19</v>
      </c>
      <c r="N158" s="228" t="s">
        <v>45</v>
      </c>
      <c r="O158" s="81"/>
      <c r="P158" s="210">
        <f>O158*H158</f>
        <v>0</v>
      </c>
      <c r="Q158" s="210">
        <v>0.0022000000000000001</v>
      </c>
      <c r="R158" s="210">
        <f>Q158*H158</f>
        <v>0.0088000000000000005</v>
      </c>
      <c r="S158" s="210">
        <v>0</v>
      </c>
      <c r="T158" s="21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2" t="s">
        <v>206</v>
      </c>
      <c r="AT158" s="212" t="s">
        <v>232</v>
      </c>
      <c r="AU158" s="212" t="s">
        <v>84</v>
      </c>
      <c r="AY158" s="14" t="s">
        <v>164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4" t="s">
        <v>82</v>
      </c>
      <c r="BK158" s="213">
        <f>ROUND(I158*H158,2)</f>
        <v>0</v>
      </c>
      <c r="BL158" s="14" t="s">
        <v>172</v>
      </c>
      <c r="BM158" s="212" t="s">
        <v>1232</v>
      </c>
    </row>
    <row r="159" s="2" customFormat="1" ht="24.15" customHeight="1">
      <c r="A159" s="35"/>
      <c r="B159" s="36"/>
      <c r="C159" s="201" t="s">
        <v>503</v>
      </c>
      <c r="D159" s="201" t="s">
        <v>167</v>
      </c>
      <c r="E159" s="202" t="s">
        <v>1191</v>
      </c>
      <c r="F159" s="203" t="s">
        <v>1192</v>
      </c>
      <c r="G159" s="204" t="s">
        <v>203</v>
      </c>
      <c r="H159" s="205">
        <v>0.53500000000000003</v>
      </c>
      <c r="I159" s="206"/>
      <c r="J159" s="207">
        <f>ROUND(I159*H159,2)</f>
        <v>0</v>
      </c>
      <c r="K159" s="203" t="s">
        <v>171</v>
      </c>
      <c r="L159" s="41"/>
      <c r="M159" s="208" t="s">
        <v>19</v>
      </c>
      <c r="N159" s="209" t="s">
        <v>45</v>
      </c>
      <c r="O159" s="81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172</v>
      </c>
      <c r="AT159" s="212" t="s">
        <v>167</v>
      </c>
      <c r="AU159" s="212" t="s">
        <v>84</v>
      </c>
      <c r="AY159" s="14" t="s">
        <v>164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4" t="s">
        <v>82</v>
      </c>
      <c r="BK159" s="213">
        <f>ROUND(I159*H159,2)</f>
        <v>0</v>
      </c>
      <c r="BL159" s="14" t="s">
        <v>172</v>
      </c>
      <c r="BM159" s="212" t="s">
        <v>1233</v>
      </c>
    </row>
    <row r="160" s="2" customFormat="1">
      <c r="A160" s="35"/>
      <c r="B160" s="36"/>
      <c r="C160" s="37"/>
      <c r="D160" s="214" t="s">
        <v>174</v>
      </c>
      <c r="E160" s="37"/>
      <c r="F160" s="215" t="s">
        <v>1194</v>
      </c>
      <c r="G160" s="37"/>
      <c r="H160" s="37"/>
      <c r="I160" s="216"/>
      <c r="J160" s="37"/>
      <c r="K160" s="37"/>
      <c r="L160" s="41"/>
      <c r="M160" s="217"/>
      <c r="N160" s="218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174</v>
      </c>
      <c r="AU160" s="14" t="s">
        <v>84</v>
      </c>
    </row>
    <row r="161" s="12" customFormat="1" ht="22.8" customHeight="1">
      <c r="A161" s="12"/>
      <c r="B161" s="185"/>
      <c r="C161" s="186"/>
      <c r="D161" s="187" t="s">
        <v>73</v>
      </c>
      <c r="E161" s="199" t="s">
        <v>1234</v>
      </c>
      <c r="F161" s="199" t="s">
        <v>1235</v>
      </c>
      <c r="G161" s="186"/>
      <c r="H161" s="186"/>
      <c r="I161" s="189"/>
      <c r="J161" s="200">
        <f>BK161</f>
        <v>0</v>
      </c>
      <c r="K161" s="186"/>
      <c r="L161" s="191"/>
      <c r="M161" s="192"/>
      <c r="N161" s="193"/>
      <c r="O161" s="193"/>
      <c r="P161" s="194">
        <f>SUM(P162:P179)</f>
        <v>0</v>
      </c>
      <c r="Q161" s="193"/>
      <c r="R161" s="194">
        <f>SUM(R162:R179)</f>
        <v>3.0910274466910002</v>
      </c>
      <c r="S161" s="193"/>
      <c r="T161" s="195">
        <f>SUM(T162:T179)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6" t="s">
        <v>84</v>
      </c>
      <c r="AT161" s="197" t="s">
        <v>73</v>
      </c>
      <c r="AU161" s="197" t="s">
        <v>82</v>
      </c>
      <c r="AY161" s="196" t="s">
        <v>164</v>
      </c>
      <c r="BK161" s="198">
        <f>SUM(BK162:BK179)</f>
        <v>0</v>
      </c>
    </row>
    <row r="162" s="2" customFormat="1" ht="21.75" customHeight="1">
      <c r="A162" s="35"/>
      <c r="B162" s="36"/>
      <c r="C162" s="201" t="s">
        <v>508</v>
      </c>
      <c r="D162" s="201" t="s">
        <v>167</v>
      </c>
      <c r="E162" s="202" t="s">
        <v>1236</v>
      </c>
      <c r="F162" s="203" t="s">
        <v>1237</v>
      </c>
      <c r="G162" s="204" t="s">
        <v>170</v>
      </c>
      <c r="H162" s="205">
        <v>54.549999999999997</v>
      </c>
      <c r="I162" s="206"/>
      <c r="J162" s="207">
        <f>ROUND(I162*H162,2)</f>
        <v>0</v>
      </c>
      <c r="K162" s="203" t="s">
        <v>171</v>
      </c>
      <c r="L162" s="41"/>
      <c r="M162" s="208" t="s">
        <v>19</v>
      </c>
      <c r="N162" s="209" t="s">
        <v>45</v>
      </c>
      <c r="O162" s="81"/>
      <c r="P162" s="210">
        <f>O162*H162</f>
        <v>0</v>
      </c>
      <c r="Q162" s="210">
        <v>0.00025560010000000001</v>
      </c>
      <c r="R162" s="210">
        <f>Q162*H162</f>
        <v>0.013942985454999999</v>
      </c>
      <c r="S162" s="210">
        <v>0</v>
      </c>
      <c r="T162" s="21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2" t="s">
        <v>292</v>
      </c>
      <c r="AT162" s="212" t="s">
        <v>167</v>
      </c>
      <c r="AU162" s="212" t="s">
        <v>84</v>
      </c>
      <c r="AY162" s="14" t="s">
        <v>164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4" t="s">
        <v>82</v>
      </c>
      <c r="BK162" s="213">
        <f>ROUND(I162*H162,2)</f>
        <v>0</v>
      </c>
      <c r="BL162" s="14" t="s">
        <v>292</v>
      </c>
      <c r="BM162" s="212" t="s">
        <v>1238</v>
      </c>
    </row>
    <row r="163" s="2" customFormat="1">
      <c r="A163" s="35"/>
      <c r="B163" s="36"/>
      <c r="C163" s="37"/>
      <c r="D163" s="214" t="s">
        <v>174</v>
      </c>
      <c r="E163" s="37"/>
      <c r="F163" s="215" t="s">
        <v>1239</v>
      </c>
      <c r="G163" s="37"/>
      <c r="H163" s="37"/>
      <c r="I163" s="216"/>
      <c r="J163" s="37"/>
      <c r="K163" s="37"/>
      <c r="L163" s="41"/>
      <c r="M163" s="217"/>
      <c r="N163" s="218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174</v>
      </c>
      <c r="AU163" s="14" t="s">
        <v>84</v>
      </c>
    </row>
    <row r="164" s="2" customFormat="1" ht="16.5" customHeight="1">
      <c r="A164" s="35"/>
      <c r="B164" s="36"/>
      <c r="C164" s="219" t="s">
        <v>512</v>
      </c>
      <c r="D164" s="219" t="s">
        <v>232</v>
      </c>
      <c r="E164" s="220" t="s">
        <v>1240</v>
      </c>
      <c r="F164" s="221" t="s">
        <v>1241</v>
      </c>
      <c r="G164" s="222" t="s">
        <v>170</v>
      </c>
      <c r="H164" s="223">
        <v>54.549999999999997</v>
      </c>
      <c r="I164" s="224"/>
      <c r="J164" s="225">
        <f>ROUND(I164*H164,2)</f>
        <v>0</v>
      </c>
      <c r="K164" s="221" t="s">
        <v>171</v>
      </c>
      <c r="L164" s="226"/>
      <c r="M164" s="227" t="s">
        <v>19</v>
      </c>
      <c r="N164" s="228" t="s">
        <v>45</v>
      </c>
      <c r="O164" s="81"/>
      <c r="P164" s="210">
        <f>O164*H164</f>
        <v>0</v>
      </c>
      <c r="Q164" s="210">
        <v>0.036810000000000002</v>
      </c>
      <c r="R164" s="210">
        <f>Q164*H164</f>
        <v>2.0079855000000002</v>
      </c>
      <c r="S164" s="210">
        <v>0</v>
      </c>
      <c r="T164" s="21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2" t="s">
        <v>443</v>
      </c>
      <c r="AT164" s="212" t="s">
        <v>232</v>
      </c>
      <c r="AU164" s="212" t="s">
        <v>84</v>
      </c>
      <c r="AY164" s="14" t="s">
        <v>164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4" t="s">
        <v>82</v>
      </c>
      <c r="BK164" s="213">
        <f>ROUND(I164*H164,2)</f>
        <v>0</v>
      </c>
      <c r="BL164" s="14" t="s">
        <v>292</v>
      </c>
      <c r="BM164" s="212" t="s">
        <v>1242</v>
      </c>
    </row>
    <row r="165" s="2" customFormat="1" ht="21.75" customHeight="1">
      <c r="A165" s="35"/>
      <c r="B165" s="36"/>
      <c r="C165" s="201" t="s">
        <v>691</v>
      </c>
      <c r="D165" s="201" t="s">
        <v>167</v>
      </c>
      <c r="E165" s="202" t="s">
        <v>1243</v>
      </c>
      <c r="F165" s="203" t="s">
        <v>1244</v>
      </c>
      <c r="G165" s="204" t="s">
        <v>170</v>
      </c>
      <c r="H165" s="205">
        <v>20.16</v>
      </c>
      <c r="I165" s="206"/>
      <c r="J165" s="207">
        <f>ROUND(I165*H165,2)</f>
        <v>0</v>
      </c>
      <c r="K165" s="203" t="s">
        <v>171</v>
      </c>
      <c r="L165" s="41"/>
      <c r="M165" s="208" t="s">
        <v>19</v>
      </c>
      <c r="N165" s="209" t="s">
        <v>45</v>
      </c>
      <c r="O165" s="81"/>
      <c r="P165" s="210">
        <f>O165*H165</f>
        <v>0</v>
      </c>
      <c r="Q165" s="210">
        <v>0.00024792459999999999</v>
      </c>
      <c r="R165" s="210">
        <f>Q165*H165</f>
        <v>0.004998159936</v>
      </c>
      <c r="S165" s="210">
        <v>0</v>
      </c>
      <c r="T165" s="21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2" t="s">
        <v>292</v>
      </c>
      <c r="AT165" s="212" t="s">
        <v>167</v>
      </c>
      <c r="AU165" s="212" t="s">
        <v>84</v>
      </c>
      <c r="AY165" s="14" t="s">
        <v>164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4" t="s">
        <v>82</v>
      </c>
      <c r="BK165" s="213">
        <f>ROUND(I165*H165,2)</f>
        <v>0</v>
      </c>
      <c r="BL165" s="14" t="s">
        <v>292</v>
      </c>
      <c r="BM165" s="212" t="s">
        <v>1245</v>
      </c>
    </row>
    <row r="166" s="2" customFormat="1">
      <c r="A166" s="35"/>
      <c r="B166" s="36"/>
      <c r="C166" s="37"/>
      <c r="D166" s="214" t="s">
        <v>174</v>
      </c>
      <c r="E166" s="37"/>
      <c r="F166" s="215" t="s">
        <v>1246</v>
      </c>
      <c r="G166" s="37"/>
      <c r="H166" s="37"/>
      <c r="I166" s="216"/>
      <c r="J166" s="37"/>
      <c r="K166" s="37"/>
      <c r="L166" s="41"/>
      <c r="M166" s="217"/>
      <c r="N166" s="218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174</v>
      </c>
      <c r="AU166" s="14" t="s">
        <v>84</v>
      </c>
    </row>
    <row r="167" s="2" customFormat="1" ht="16.5" customHeight="1">
      <c r="A167" s="35"/>
      <c r="B167" s="36"/>
      <c r="C167" s="219" t="s">
        <v>696</v>
      </c>
      <c r="D167" s="219" t="s">
        <v>232</v>
      </c>
      <c r="E167" s="220" t="s">
        <v>1247</v>
      </c>
      <c r="F167" s="221" t="s">
        <v>1248</v>
      </c>
      <c r="G167" s="222" t="s">
        <v>170</v>
      </c>
      <c r="H167" s="223">
        <v>20.16</v>
      </c>
      <c r="I167" s="224"/>
      <c r="J167" s="225">
        <f>ROUND(I167*H167,2)</f>
        <v>0</v>
      </c>
      <c r="K167" s="221" t="s">
        <v>171</v>
      </c>
      <c r="L167" s="226"/>
      <c r="M167" s="227" t="s">
        <v>19</v>
      </c>
      <c r="N167" s="228" t="s">
        <v>45</v>
      </c>
      <c r="O167" s="81"/>
      <c r="P167" s="210">
        <f>O167*H167</f>
        <v>0</v>
      </c>
      <c r="Q167" s="210">
        <v>0.036420000000000001</v>
      </c>
      <c r="R167" s="210">
        <f>Q167*H167</f>
        <v>0.73422720000000008</v>
      </c>
      <c r="S167" s="210">
        <v>0</v>
      </c>
      <c r="T167" s="21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2" t="s">
        <v>443</v>
      </c>
      <c r="AT167" s="212" t="s">
        <v>232</v>
      </c>
      <c r="AU167" s="212" t="s">
        <v>84</v>
      </c>
      <c r="AY167" s="14" t="s">
        <v>164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4" t="s">
        <v>82</v>
      </c>
      <c r="BK167" s="213">
        <f>ROUND(I167*H167,2)</f>
        <v>0</v>
      </c>
      <c r="BL167" s="14" t="s">
        <v>292</v>
      </c>
      <c r="BM167" s="212" t="s">
        <v>1249</v>
      </c>
    </row>
    <row r="168" s="2" customFormat="1" ht="16.5" customHeight="1">
      <c r="A168" s="35"/>
      <c r="B168" s="36"/>
      <c r="C168" s="201" t="s">
        <v>701</v>
      </c>
      <c r="D168" s="201" t="s">
        <v>167</v>
      </c>
      <c r="E168" s="202" t="s">
        <v>1250</v>
      </c>
      <c r="F168" s="203" t="s">
        <v>1251</v>
      </c>
      <c r="G168" s="204" t="s">
        <v>439</v>
      </c>
      <c r="H168" s="205">
        <v>13</v>
      </c>
      <c r="I168" s="206"/>
      <c r="J168" s="207">
        <f>ROUND(I168*H168,2)</f>
        <v>0</v>
      </c>
      <c r="K168" s="203" t="s">
        <v>171</v>
      </c>
      <c r="L168" s="41"/>
      <c r="M168" s="208" t="s">
        <v>19</v>
      </c>
      <c r="N168" s="209" t="s">
        <v>45</v>
      </c>
      <c r="O168" s="81"/>
      <c r="P168" s="210">
        <f>O168*H168</f>
        <v>0</v>
      </c>
      <c r="Q168" s="210">
        <v>0.00025560010000000001</v>
      </c>
      <c r="R168" s="210">
        <f>Q168*H168</f>
        <v>0.0033228013000000003</v>
      </c>
      <c r="S168" s="210">
        <v>0</v>
      </c>
      <c r="T168" s="21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2" t="s">
        <v>292</v>
      </c>
      <c r="AT168" s="212" t="s">
        <v>167</v>
      </c>
      <c r="AU168" s="212" t="s">
        <v>84</v>
      </c>
      <c r="AY168" s="14" t="s">
        <v>164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4" t="s">
        <v>82</v>
      </c>
      <c r="BK168" s="213">
        <f>ROUND(I168*H168,2)</f>
        <v>0</v>
      </c>
      <c r="BL168" s="14" t="s">
        <v>292</v>
      </c>
      <c r="BM168" s="212" t="s">
        <v>1252</v>
      </c>
    </row>
    <row r="169" s="2" customFormat="1">
      <c r="A169" s="35"/>
      <c r="B169" s="36"/>
      <c r="C169" s="37"/>
      <c r="D169" s="214" t="s">
        <v>174</v>
      </c>
      <c r="E169" s="37"/>
      <c r="F169" s="215" t="s">
        <v>1253</v>
      </c>
      <c r="G169" s="37"/>
      <c r="H169" s="37"/>
      <c r="I169" s="216"/>
      <c r="J169" s="37"/>
      <c r="K169" s="37"/>
      <c r="L169" s="41"/>
      <c r="M169" s="217"/>
      <c r="N169" s="218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174</v>
      </c>
      <c r="AU169" s="14" t="s">
        <v>84</v>
      </c>
    </row>
    <row r="170" s="2" customFormat="1" ht="16.5" customHeight="1">
      <c r="A170" s="35"/>
      <c r="B170" s="36"/>
      <c r="C170" s="219" t="s">
        <v>705</v>
      </c>
      <c r="D170" s="219" t="s">
        <v>232</v>
      </c>
      <c r="E170" s="220" t="s">
        <v>1254</v>
      </c>
      <c r="F170" s="221" t="s">
        <v>1255</v>
      </c>
      <c r="G170" s="222" t="s">
        <v>170</v>
      </c>
      <c r="H170" s="223">
        <v>5.1600000000000001</v>
      </c>
      <c r="I170" s="224"/>
      <c r="J170" s="225">
        <f>ROUND(I170*H170,2)</f>
        <v>0</v>
      </c>
      <c r="K170" s="221" t="s">
        <v>171</v>
      </c>
      <c r="L170" s="226"/>
      <c r="M170" s="227" t="s">
        <v>19</v>
      </c>
      <c r="N170" s="228" t="s">
        <v>45</v>
      </c>
      <c r="O170" s="81"/>
      <c r="P170" s="210">
        <f>O170*H170</f>
        <v>0</v>
      </c>
      <c r="Q170" s="210">
        <v>0.040280000000000003</v>
      </c>
      <c r="R170" s="210">
        <f>Q170*H170</f>
        <v>0.20784480000000002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443</v>
      </c>
      <c r="AT170" s="212" t="s">
        <v>232</v>
      </c>
      <c r="AU170" s="212" t="s">
        <v>84</v>
      </c>
      <c r="AY170" s="14" t="s">
        <v>164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4" t="s">
        <v>82</v>
      </c>
      <c r="BK170" s="213">
        <f>ROUND(I170*H170,2)</f>
        <v>0</v>
      </c>
      <c r="BL170" s="14" t="s">
        <v>292</v>
      </c>
      <c r="BM170" s="212" t="s">
        <v>1256</v>
      </c>
    </row>
    <row r="171" s="2" customFormat="1" ht="21.75" customHeight="1">
      <c r="A171" s="35"/>
      <c r="B171" s="36"/>
      <c r="C171" s="201" t="s">
        <v>710</v>
      </c>
      <c r="D171" s="201" t="s">
        <v>167</v>
      </c>
      <c r="E171" s="202" t="s">
        <v>1257</v>
      </c>
      <c r="F171" s="203" t="s">
        <v>1258</v>
      </c>
      <c r="G171" s="204" t="s">
        <v>219</v>
      </c>
      <c r="H171" s="205">
        <v>70</v>
      </c>
      <c r="I171" s="206"/>
      <c r="J171" s="207">
        <f>ROUND(I171*H171,2)</f>
        <v>0</v>
      </c>
      <c r="K171" s="203" t="s">
        <v>171</v>
      </c>
      <c r="L171" s="41"/>
      <c r="M171" s="208" t="s">
        <v>19</v>
      </c>
      <c r="N171" s="209" t="s">
        <v>45</v>
      </c>
      <c r="O171" s="81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2" t="s">
        <v>292</v>
      </c>
      <c r="AT171" s="212" t="s">
        <v>167</v>
      </c>
      <c r="AU171" s="212" t="s">
        <v>84</v>
      </c>
      <c r="AY171" s="14" t="s">
        <v>164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4" t="s">
        <v>82</v>
      </c>
      <c r="BK171" s="213">
        <f>ROUND(I171*H171,2)</f>
        <v>0</v>
      </c>
      <c r="BL171" s="14" t="s">
        <v>292</v>
      </c>
      <c r="BM171" s="212" t="s">
        <v>1259</v>
      </c>
    </row>
    <row r="172" s="2" customFormat="1">
      <c r="A172" s="35"/>
      <c r="B172" s="36"/>
      <c r="C172" s="37"/>
      <c r="D172" s="214" t="s">
        <v>174</v>
      </c>
      <c r="E172" s="37"/>
      <c r="F172" s="215" t="s">
        <v>1260</v>
      </c>
      <c r="G172" s="37"/>
      <c r="H172" s="37"/>
      <c r="I172" s="216"/>
      <c r="J172" s="37"/>
      <c r="K172" s="37"/>
      <c r="L172" s="41"/>
      <c r="M172" s="217"/>
      <c r="N172" s="218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174</v>
      </c>
      <c r="AU172" s="14" t="s">
        <v>84</v>
      </c>
    </row>
    <row r="173" s="2" customFormat="1" ht="16.5" customHeight="1">
      <c r="A173" s="35"/>
      <c r="B173" s="36"/>
      <c r="C173" s="219" t="s">
        <v>715</v>
      </c>
      <c r="D173" s="219" t="s">
        <v>232</v>
      </c>
      <c r="E173" s="220" t="s">
        <v>1261</v>
      </c>
      <c r="F173" s="221" t="s">
        <v>1262</v>
      </c>
      <c r="G173" s="222" t="s">
        <v>219</v>
      </c>
      <c r="H173" s="223">
        <v>72.099999999999994</v>
      </c>
      <c r="I173" s="224"/>
      <c r="J173" s="225">
        <f>ROUND(I173*H173,2)</f>
        <v>0</v>
      </c>
      <c r="K173" s="221" t="s">
        <v>171</v>
      </c>
      <c r="L173" s="226"/>
      <c r="M173" s="227" t="s">
        <v>19</v>
      </c>
      <c r="N173" s="228" t="s">
        <v>45</v>
      </c>
      <c r="O173" s="81"/>
      <c r="P173" s="210">
        <f>O173*H173</f>
        <v>0</v>
      </c>
      <c r="Q173" s="210">
        <v>0.0015</v>
      </c>
      <c r="R173" s="210">
        <f>Q173*H173</f>
        <v>0.10815</v>
      </c>
      <c r="S173" s="210">
        <v>0</v>
      </c>
      <c r="T173" s="21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2" t="s">
        <v>443</v>
      </c>
      <c r="AT173" s="212" t="s">
        <v>232</v>
      </c>
      <c r="AU173" s="212" t="s">
        <v>84</v>
      </c>
      <c r="AY173" s="14" t="s">
        <v>164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4" t="s">
        <v>82</v>
      </c>
      <c r="BK173" s="213">
        <f>ROUND(I173*H173,2)</f>
        <v>0</v>
      </c>
      <c r="BL173" s="14" t="s">
        <v>292</v>
      </c>
      <c r="BM173" s="212" t="s">
        <v>1263</v>
      </c>
    </row>
    <row r="174" s="2" customFormat="1" ht="16.5" customHeight="1">
      <c r="A174" s="35"/>
      <c r="B174" s="36"/>
      <c r="C174" s="219" t="s">
        <v>720</v>
      </c>
      <c r="D174" s="219" t="s">
        <v>232</v>
      </c>
      <c r="E174" s="220" t="s">
        <v>1264</v>
      </c>
      <c r="F174" s="221" t="s">
        <v>1265</v>
      </c>
      <c r="G174" s="222" t="s">
        <v>1266</v>
      </c>
      <c r="H174" s="223">
        <v>42</v>
      </c>
      <c r="I174" s="224"/>
      <c r="J174" s="225">
        <f>ROUND(I174*H174,2)</f>
        <v>0</v>
      </c>
      <c r="K174" s="221" t="s">
        <v>171</v>
      </c>
      <c r="L174" s="226"/>
      <c r="M174" s="227" t="s">
        <v>19</v>
      </c>
      <c r="N174" s="228" t="s">
        <v>45</v>
      </c>
      <c r="O174" s="81"/>
      <c r="P174" s="210">
        <f>O174*H174</f>
        <v>0</v>
      </c>
      <c r="Q174" s="210">
        <v>0.00020000000000000001</v>
      </c>
      <c r="R174" s="210">
        <f>Q174*H174</f>
        <v>0.0084000000000000012</v>
      </c>
      <c r="S174" s="210">
        <v>0</v>
      </c>
      <c r="T174" s="21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2" t="s">
        <v>443</v>
      </c>
      <c r="AT174" s="212" t="s">
        <v>232</v>
      </c>
      <c r="AU174" s="212" t="s">
        <v>84</v>
      </c>
      <c r="AY174" s="14" t="s">
        <v>164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4" t="s">
        <v>82</v>
      </c>
      <c r="BK174" s="213">
        <f>ROUND(I174*H174,2)</f>
        <v>0</v>
      </c>
      <c r="BL174" s="14" t="s">
        <v>292</v>
      </c>
      <c r="BM174" s="212" t="s">
        <v>1267</v>
      </c>
    </row>
    <row r="175" s="2" customFormat="1" ht="24.15" customHeight="1">
      <c r="A175" s="35"/>
      <c r="B175" s="36"/>
      <c r="C175" s="201" t="s">
        <v>725</v>
      </c>
      <c r="D175" s="201" t="s">
        <v>167</v>
      </c>
      <c r="E175" s="202" t="s">
        <v>1268</v>
      </c>
      <c r="F175" s="203" t="s">
        <v>1269</v>
      </c>
      <c r="G175" s="204" t="s">
        <v>219</v>
      </c>
      <c r="H175" s="205">
        <v>196</v>
      </c>
      <c r="I175" s="206"/>
      <c r="J175" s="207">
        <f>ROUND(I175*H175,2)</f>
        <v>0</v>
      </c>
      <c r="K175" s="203" t="s">
        <v>171</v>
      </c>
      <c r="L175" s="41"/>
      <c r="M175" s="208" t="s">
        <v>19</v>
      </c>
      <c r="N175" s="209" t="s">
        <v>45</v>
      </c>
      <c r="O175" s="81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2" t="s">
        <v>292</v>
      </c>
      <c r="AT175" s="212" t="s">
        <v>167</v>
      </c>
      <c r="AU175" s="212" t="s">
        <v>84</v>
      </c>
      <c r="AY175" s="14" t="s">
        <v>164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4" t="s">
        <v>82</v>
      </c>
      <c r="BK175" s="213">
        <f>ROUND(I175*H175,2)</f>
        <v>0</v>
      </c>
      <c r="BL175" s="14" t="s">
        <v>292</v>
      </c>
      <c r="BM175" s="212" t="s">
        <v>1270</v>
      </c>
    </row>
    <row r="176" s="2" customFormat="1">
      <c r="A176" s="35"/>
      <c r="B176" s="36"/>
      <c r="C176" s="37"/>
      <c r="D176" s="214" t="s">
        <v>174</v>
      </c>
      <c r="E176" s="37"/>
      <c r="F176" s="215" t="s">
        <v>1271</v>
      </c>
      <c r="G176" s="37"/>
      <c r="H176" s="37"/>
      <c r="I176" s="216"/>
      <c r="J176" s="37"/>
      <c r="K176" s="37"/>
      <c r="L176" s="41"/>
      <c r="M176" s="217"/>
      <c r="N176" s="218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174</v>
      </c>
      <c r="AU176" s="14" t="s">
        <v>84</v>
      </c>
    </row>
    <row r="177" s="2" customFormat="1" ht="16.5" customHeight="1">
      <c r="A177" s="35"/>
      <c r="B177" s="36"/>
      <c r="C177" s="219" t="s">
        <v>730</v>
      </c>
      <c r="D177" s="219" t="s">
        <v>232</v>
      </c>
      <c r="E177" s="220" t="s">
        <v>1272</v>
      </c>
      <c r="F177" s="221" t="s">
        <v>1273</v>
      </c>
      <c r="G177" s="222" t="s">
        <v>219</v>
      </c>
      <c r="H177" s="223">
        <v>215.59999999999999</v>
      </c>
      <c r="I177" s="224"/>
      <c r="J177" s="225">
        <f>ROUND(I177*H177,2)</f>
        <v>0</v>
      </c>
      <c r="K177" s="221" t="s">
        <v>171</v>
      </c>
      <c r="L177" s="226"/>
      <c r="M177" s="227" t="s">
        <v>19</v>
      </c>
      <c r="N177" s="228" t="s">
        <v>45</v>
      </c>
      <c r="O177" s="81"/>
      <c r="P177" s="210">
        <f>O177*H177</f>
        <v>0</v>
      </c>
      <c r="Q177" s="210">
        <v>1.0000000000000001E-05</v>
      </c>
      <c r="R177" s="210">
        <f>Q177*H177</f>
        <v>0.0021559999999999999</v>
      </c>
      <c r="S177" s="210">
        <v>0</v>
      </c>
      <c r="T177" s="21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2" t="s">
        <v>443</v>
      </c>
      <c r="AT177" s="212" t="s">
        <v>232</v>
      </c>
      <c r="AU177" s="212" t="s">
        <v>84</v>
      </c>
      <c r="AY177" s="14" t="s">
        <v>164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4" t="s">
        <v>82</v>
      </c>
      <c r="BK177" s="213">
        <f>ROUND(I177*H177,2)</f>
        <v>0</v>
      </c>
      <c r="BL177" s="14" t="s">
        <v>292</v>
      </c>
      <c r="BM177" s="212" t="s">
        <v>1274</v>
      </c>
    </row>
    <row r="178" s="2" customFormat="1" ht="24.15" customHeight="1">
      <c r="A178" s="35"/>
      <c r="B178" s="36"/>
      <c r="C178" s="201" t="s">
        <v>735</v>
      </c>
      <c r="D178" s="201" t="s">
        <v>167</v>
      </c>
      <c r="E178" s="202" t="s">
        <v>1191</v>
      </c>
      <c r="F178" s="203" t="s">
        <v>1192</v>
      </c>
      <c r="G178" s="204" t="s">
        <v>203</v>
      </c>
      <c r="H178" s="205">
        <v>3.0910000000000002</v>
      </c>
      <c r="I178" s="206"/>
      <c r="J178" s="207">
        <f>ROUND(I178*H178,2)</f>
        <v>0</v>
      </c>
      <c r="K178" s="203" t="s">
        <v>171</v>
      </c>
      <c r="L178" s="41"/>
      <c r="M178" s="208" t="s">
        <v>19</v>
      </c>
      <c r="N178" s="209" t="s">
        <v>45</v>
      </c>
      <c r="O178" s="81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2" t="s">
        <v>292</v>
      </c>
      <c r="AT178" s="212" t="s">
        <v>167</v>
      </c>
      <c r="AU178" s="212" t="s">
        <v>84</v>
      </c>
      <c r="AY178" s="14" t="s">
        <v>164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4" t="s">
        <v>82</v>
      </c>
      <c r="BK178" s="213">
        <f>ROUND(I178*H178,2)</f>
        <v>0</v>
      </c>
      <c r="BL178" s="14" t="s">
        <v>292</v>
      </c>
      <c r="BM178" s="212" t="s">
        <v>1275</v>
      </c>
    </row>
    <row r="179" s="2" customFormat="1">
      <c r="A179" s="35"/>
      <c r="B179" s="36"/>
      <c r="C179" s="37"/>
      <c r="D179" s="214" t="s">
        <v>174</v>
      </c>
      <c r="E179" s="37"/>
      <c r="F179" s="215" t="s">
        <v>1194</v>
      </c>
      <c r="G179" s="37"/>
      <c r="H179" s="37"/>
      <c r="I179" s="216"/>
      <c r="J179" s="37"/>
      <c r="K179" s="37"/>
      <c r="L179" s="41"/>
      <c r="M179" s="217"/>
      <c r="N179" s="218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174</v>
      </c>
      <c r="AU179" s="14" t="s">
        <v>84</v>
      </c>
    </row>
    <row r="180" s="12" customFormat="1" ht="22.8" customHeight="1">
      <c r="A180" s="12"/>
      <c r="B180" s="185"/>
      <c r="C180" s="186"/>
      <c r="D180" s="187" t="s">
        <v>73</v>
      </c>
      <c r="E180" s="199" t="s">
        <v>740</v>
      </c>
      <c r="F180" s="199" t="s">
        <v>741</v>
      </c>
      <c r="G180" s="186"/>
      <c r="H180" s="186"/>
      <c r="I180" s="189"/>
      <c r="J180" s="200">
        <f>BK180</f>
        <v>0</v>
      </c>
      <c r="K180" s="186"/>
      <c r="L180" s="191"/>
      <c r="M180" s="192"/>
      <c r="N180" s="193"/>
      <c r="O180" s="193"/>
      <c r="P180" s="194">
        <f>SUM(P181:P194)</f>
        <v>0</v>
      </c>
      <c r="Q180" s="193"/>
      <c r="R180" s="194">
        <f>SUM(R181:R194)</f>
        <v>0.1061222</v>
      </c>
      <c r="S180" s="193"/>
      <c r="T180" s="195">
        <f>SUM(T181:T194)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6" t="s">
        <v>84</v>
      </c>
      <c r="AT180" s="197" t="s">
        <v>73</v>
      </c>
      <c r="AU180" s="197" t="s">
        <v>82</v>
      </c>
      <c r="AY180" s="196" t="s">
        <v>164</v>
      </c>
      <c r="BK180" s="198">
        <f>SUM(BK181:BK194)</f>
        <v>0</v>
      </c>
    </row>
    <row r="181" s="2" customFormat="1" ht="16.5" customHeight="1">
      <c r="A181" s="35"/>
      <c r="B181" s="36"/>
      <c r="C181" s="201" t="s">
        <v>742</v>
      </c>
      <c r="D181" s="201" t="s">
        <v>167</v>
      </c>
      <c r="E181" s="202" t="s">
        <v>1276</v>
      </c>
      <c r="F181" s="203" t="s">
        <v>1277</v>
      </c>
      <c r="G181" s="204" t="s">
        <v>439</v>
      </c>
      <c r="H181" s="205">
        <v>1</v>
      </c>
      <c r="I181" s="206"/>
      <c r="J181" s="207">
        <f>ROUND(I181*H181,2)</f>
        <v>0</v>
      </c>
      <c r="K181" s="203" t="s">
        <v>171</v>
      </c>
      <c r="L181" s="41"/>
      <c r="M181" s="208" t="s">
        <v>19</v>
      </c>
      <c r="N181" s="209" t="s">
        <v>45</v>
      </c>
      <c r="O181" s="81"/>
      <c r="P181" s="210">
        <f>O181*H181</f>
        <v>0</v>
      </c>
      <c r="Q181" s="210">
        <v>0.00059219999999999997</v>
      </c>
      <c r="R181" s="210">
        <f>Q181*H181</f>
        <v>0.00059219999999999997</v>
      </c>
      <c r="S181" s="210">
        <v>0</v>
      </c>
      <c r="T181" s="21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2" t="s">
        <v>292</v>
      </c>
      <c r="AT181" s="212" t="s">
        <v>167</v>
      </c>
      <c r="AU181" s="212" t="s">
        <v>84</v>
      </c>
      <c r="AY181" s="14" t="s">
        <v>164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4" t="s">
        <v>82</v>
      </c>
      <c r="BK181" s="213">
        <f>ROUND(I181*H181,2)</f>
        <v>0</v>
      </c>
      <c r="BL181" s="14" t="s">
        <v>292</v>
      </c>
      <c r="BM181" s="212" t="s">
        <v>1278</v>
      </c>
    </row>
    <row r="182" s="2" customFormat="1">
      <c r="A182" s="35"/>
      <c r="B182" s="36"/>
      <c r="C182" s="37"/>
      <c r="D182" s="214" t="s">
        <v>174</v>
      </c>
      <c r="E182" s="37"/>
      <c r="F182" s="215" t="s">
        <v>1279</v>
      </c>
      <c r="G182" s="37"/>
      <c r="H182" s="37"/>
      <c r="I182" s="216"/>
      <c r="J182" s="37"/>
      <c r="K182" s="37"/>
      <c r="L182" s="41"/>
      <c r="M182" s="217"/>
      <c r="N182" s="218"/>
      <c r="O182" s="81"/>
      <c r="P182" s="81"/>
      <c r="Q182" s="81"/>
      <c r="R182" s="81"/>
      <c r="S182" s="81"/>
      <c r="T182" s="82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174</v>
      </c>
      <c r="AU182" s="14" t="s">
        <v>84</v>
      </c>
    </row>
    <row r="183" s="2" customFormat="1" ht="16.5" customHeight="1">
      <c r="A183" s="35"/>
      <c r="B183" s="36"/>
      <c r="C183" s="219" t="s">
        <v>748</v>
      </c>
      <c r="D183" s="219" t="s">
        <v>232</v>
      </c>
      <c r="E183" s="220" t="s">
        <v>1280</v>
      </c>
      <c r="F183" s="221" t="s">
        <v>1281</v>
      </c>
      <c r="G183" s="222" t="s">
        <v>439</v>
      </c>
      <c r="H183" s="223">
        <v>1</v>
      </c>
      <c r="I183" s="224"/>
      <c r="J183" s="225">
        <f>ROUND(I183*H183,2)</f>
        <v>0</v>
      </c>
      <c r="K183" s="221" t="s">
        <v>607</v>
      </c>
      <c r="L183" s="226"/>
      <c r="M183" s="227" t="s">
        <v>19</v>
      </c>
      <c r="N183" s="228" t="s">
        <v>45</v>
      </c>
      <c r="O183" s="81"/>
      <c r="P183" s="210">
        <f>O183*H183</f>
        <v>0</v>
      </c>
      <c r="Q183" s="210">
        <v>0.091200000000000003</v>
      </c>
      <c r="R183" s="210">
        <f>Q183*H183</f>
        <v>0.091200000000000003</v>
      </c>
      <c r="S183" s="210">
        <v>0</v>
      </c>
      <c r="T183" s="21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2" t="s">
        <v>443</v>
      </c>
      <c r="AT183" s="212" t="s">
        <v>232</v>
      </c>
      <c r="AU183" s="212" t="s">
        <v>84</v>
      </c>
      <c r="AY183" s="14" t="s">
        <v>164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4" t="s">
        <v>82</v>
      </c>
      <c r="BK183" s="213">
        <f>ROUND(I183*H183,2)</f>
        <v>0</v>
      </c>
      <c r="BL183" s="14" t="s">
        <v>292</v>
      </c>
      <c r="BM183" s="212" t="s">
        <v>1282</v>
      </c>
    </row>
    <row r="184" s="2" customFormat="1" ht="21.75" customHeight="1">
      <c r="A184" s="35"/>
      <c r="B184" s="36"/>
      <c r="C184" s="201" t="s">
        <v>752</v>
      </c>
      <c r="D184" s="201" t="s">
        <v>167</v>
      </c>
      <c r="E184" s="202" t="s">
        <v>1283</v>
      </c>
      <c r="F184" s="203" t="s">
        <v>1284</v>
      </c>
      <c r="G184" s="204" t="s">
        <v>439</v>
      </c>
      <c r="H184" s="205">
        <v>1</v>
      </c>
      <c r="I184" s="206"/>
      <c r="J184" s="207">
        <f>ROUND(I184*H184,2)</f>
        <v>0</v>
      </c>
      <c r="K184" s="203" t="s">
        <v>171</v>
      </c>
      <c r="L184" s="41"/>
      <c r="M184" s="208" t="s">
        <v>19</v>
      </c>
      <c r="N184" s="209" t="s">
        <v>45</v>
      </c>
      <c r="O184" s="81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2" t="s">
        <v>292</v>
      </c>
      <c r="AT184" s="212" t="s">
        <v>167</v>
      </c>
      <c r="AU184" s="212" t="s">
        <v>84</v>
      </c>
      <c r="AY184" s="14" t="s">
        <v>164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4" t="s">
        <v>82</v>
      </c>
      <c r="BK184" s="213">
        <f>ROUND(I184*H184,2)</f>
        <v>0</v>
      </c>
      <c r="BL184" s="14" t="s">
        <v>292</v>
      </c>
      <c r="BM184" s="212" t="s">
        <v>1285</v>
      </c>
    </row>
    <row r="185" s="2" customFormat="1">
      <c r="A185" s="35"/>
      <c r="B185" s="36"/>
      <c r="C185" s="37"/>
      <c r="D185" s="214" t="s">
        <v>174</v>
      </c>
      <c r="E185" s="37"/>
      <c r="F185" s="215" t="s">
        <v>1286</v>
      </c>
      <c r="G185" s="37"/>
      <c r="H185" s="37"/>
      <c r="I185" s="216"/>
      <c r="J185" s="37"/>
      <c r="K185" s="37"/>
      <c r="L185" s="41"/>
      <c r="M185" s="217"/>
      <c r="N185" s="218"/>
      <c r="O185" s="81"/>
      <c r="P185" s="81"/>
      <c r="Q185" s="81"/>
      <c r="R185" s="81"/>
      <c r="S185" s="81"/>
      <c r="T185" s="82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174</v>
      </c>
      <c r="AU185" s="14" t="s">
        <v>84</v>
      </c>
    </row>
    <row r="186" s="2" customFormat="1" ht="16.5" customHeight="1">
      <c r="A186" s="35"/>
      <c r="B186" s="36"/>
      <c r="C186" s="219" t="s">
        <v>675</v>
      </c>
      <c r="D186" s="219" t="s">
        <v>232</v>
      </c>
      <c r="E186" s="220" t="s">
        <v>1287</v>
      </c>
      <c r="F186" s="221" t="s">
        <v>1288</v>
      </c>
      <c r="G186" s="222" t="s">
        <v>439</v>
      </c>
      <c r="H186" s="223">
        <v>1</v>
      </c>
      <c r="I186" s="224"/>
      <c r="J186" s="225">
        <f>ROUND(I186*H186,2)</f>
        <v>0</v>
      </c>
      <c r="K186" s="221" t="s">
        <v>171</v>
      </c>
      <c r="L186" s="226"/>
      <c r="M186" s="227" t="s">
        <v>19</v>
      </c>
      <c r="N186" s="228" t="s">
        <v>45</v>
      </c>
      <c r="O186" s="81"/>
      <c r="P186" s="210">
        <f>O186*H186</f>
        <v>0</v>
      </c>
      <c r="Q186" s="210">
        <v>0.002</v>
      </c>
      <c r="R186" s="210">
        <f>Q186*H186</f>
        <v>0.002</v>
      </c>
      <c r="S186" s="210">
        <v>0</v>
      </c>
      <c r="T186" s="21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2" t="s">
        <v>443</v>
      </c>
      <c r="AT186" s="212" t="s">
        <v>232</v>
      </c>
      <c r="AU186" s="212" t="s">
        <v>84</v>
      </c>
      <c r="AY186" s="14" t="s">
        <v>164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4" t="s">
        <v>82</v>
      </c>
      <c r="BK186" s="213">
        <f>ROUND(I186*H186,2)</f>
        <v>0</v>
      </c>
      <c r="BL186" s="14" t="s">
        <v>292</v>
      </c>
      <c r="BM186" s="212" t="s">
        <v>1289</v>
      </c>
    </row>
    <row r="187" s="2" customFormat="1" ht="16.5" customHeight="1">
      <c r="A187" s="35"/>
      <c r="B187" s="36"/>
      <c r="C187" s="201" t="s">
        <v>1290</v>
      </c>
      <c r="D187" s="201" t="s">
        <v>167</v>
      </c>
      <c r="E187" s="202" t="s">
        <v>1291</v>
      </c>
      <c r="F187" s="203" t="s">
        <v>1292</v>
      </c>
      <c r="G187" s="204" t="s">
        <v>439</v>
      </c>
      <c r="H187" s="205">
        <v>1</v>
      </c>
      <c r="I187" s="206"/>
      <c r="J187" s="207">
        <f>ROUND(I187*H187,2)</f>
        <v>0</v>
      </c>
      <c r="K187" s="203" t="s">
        <v>171</v>
      </c>
      <c r="L187" s="41"/>
      <c r="M187" s="208" t="s">
        <v>19</v>
      </c>
      <c r="N187" s="209" t="s">
        <v>45</v>
      </c>
      <c r="O187" s="81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2" t="s">
        <v>292</v>
      </c>
      <c r="AT187" s="212" t="s">
        <v>167</v>
      </c>
      <c r="AU187" s="212" t="s">
        <v>84</v>
      </c>
      <c r="AY187" s="14" t="s">
        <v>164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4" t="s">
        <v>82</v>
      </c>
      <c r="BK187" s="213">
        <f>ROUND(I187*H187,2)</f>
        <v>0</v>
      </c>
      <c r="BL187" s="14" t="s">
        <v>292</v>
      </c>
      <c r="BM187" s="212" t="s">
        <v>1293</v>
      </c>
    </row>
    <row r="188" s="2" customFormat="1">
      <c r="A188" s="35"/>
      <c r="B188" s="36"/>
      <c r="C188" s="37"/>
      <c r="D188" s="214" t="s">
        <v>174</v>
      </c>
      <c r="E188" s="37"/>
      <c r="F188" s="215" t="s">
        <v>1294</v>
      </c>
      <c r="G188" s="37"/>
      <c r="H188" s="37"/>
      <c r="I188" s="216"/>
      <c r="J188" s="37"/>
      <c r="K188" s="37"/>
      <c r="L188" s="41"/>
      <c r="M188" s="217"/>
      <c r="N188" s="218"/>
      <c r="O188" s="81"/>
      <c r="P188" s="81"/>
      <c r="Q188" s="81"/>
      <c r="R188" s="81"/>
      <c r="S188" s="81"/>
      <c r="T188" s="82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174</v>
      </c>
      <c r="AU188" s="14" t="s">
        <v>84</v>
      </c>
    </row>
    <row r="189" s="2" customFormat="1" ht="16.5" customHeight="1">
      <c r="A189" s="35"/>
      <c r="B189" s="36"/>
      <c r="C189" s="219" t="s">
        <v>1295</v>
      </c>
      <c r="D189" s="219" t="s">
        <v>232</v>
      </c>
      <c r="E189" s="220" t="s">
        <v>1296</v>
      </c>
      <c r="F189" s="221" t="s">
        <v>1297</v>
      </c>
      <c r="G189" s="222" t="s">
        <v>439</v>
      </c>
      <c r="H189" s="223">
        <v>1</v>
      </c>
      <c r="I189" s="224"/>
      <c r="J189" s="225">
        <f>ROUND(I189*H189,2)</f>
        <v>0</v>
      </c>
      <c r="K189" s="221" t="s">
        <v>171</v>
      </c>
      <c r="L189" s="226"/>
      <c r="M189" s="227" t="s">
        <v>19</v>
      </c>
      <c r="N189" s="228" t="s">
        <v>45</v>
      </c>
      <c r="O189" s="81"/>
      <c r="P189" s="210">
        <f>O189*H189</f>
        <v>0</v>
      </c>
      <c r="Q189" s="210">
        <v>0.012</v>
      </c>
      <c r="R189" s="210">
        <f>Q189*H189</f>
        <v>0.012</v>
      </c>
      <c r="S189" s="210">
        <v>0</v>
      </c>
      <c r="T189" s="21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2" t="s">
        <v>443</v>
      </c>
      <c r="AT189" s="212" t="s">
        <v>232</v>
      </c>
      <c r="AU189" s="212" t="s">
        <v>84</v>
      </c>
      <c r="AY189" s="14" t="s">
        <v>164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4" t="s">
        <v>82</v>
      </c>
      <c r="BK189" s="213">
        <f>ROUND(I189*H189,2)</f>
        <v>0</v>
      </c>
      <c r="BL189" s="14" t="s">
        <v>292</v>
      </c>
      <c r="BM189" s="212" t="s">
        <v>1298</v>
      </c>
    </row>
    <row r="190" s="2" customFormat="1" ht="21.75" customHeight="1">
      <c r="A190" s="35"/>
      <c r="B190" s="36"/>
      <c r="C190" s="201" t="s">
        <v>963</v>
      </c>
      <c r="D190" s="201" t="s">
        <v>167</v>
      </c>
      <c r="E190" s="202" t="s">
        <v>1299</v>
      </c>
      <c r="F190" s="203" t="s">
        <v>1300</v>
      </c>
      <c r="G190" s="204" t="s">
        <v>1301</v>
      </c>
      <c r="H190" s="205">
        <v>1</v>
      </c>
      <c r="I190" s="206"/>
      <c r="J190" s="207">
        <f>ROUND(I190*H190,2)</f>
        <v>0</v>
      </c>
      <c r="K190" s="203" t="s">
        <v>171</v>
      </c>
      <c r="L190" s="41"/>
      <c r="M190" s="208" t="s">
        <v>19</v>
      </c>
      <c r="N190" s="209" t="s">
        <v>45</v>
      </c>
      <c r="O190" s="81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2" t="s">
        <v>292</v>
      </c>
      <c r="AT190" s="212" t="s">
        <v>167</v>
      </c>
      <c r="AU190" s="212" t="s">
        <v>84</v>
      </c>
      <c r="AY190" s="14" t="s">
        <v>164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4" t="s">
        <v>82</v>
      </c>
      <c r="BK190" s="213">
        <f>ROUND(I190*H190,2)</f>
        <v>0</v>
      </c>
      <c r="BL190" s="14" t="s">
        <v>292</v>
      </c>
      <c r="BM190" s="212" t="s">
        <v>1302</v>
      </c>
    </row>
    <row r="191" s="2" customFormat="1">
      <c r="A191" s="35"/>
      <c r="B191" s="36"/>
      <c r="C191" s="37"/>
      <c r="D191" s="214" t="s">
        <v>174</v>
      </c>
      <c r="E191" s="37"/>
      <c r="F191" s="215" t="s">
        <v>1303</v>
      </c>
      <c r="G191" s="37"/>
      <c r="H191" s="37"/>
      <c r="I191" s="216"/>
      <c r="J191" s="37"/>
      <c r="K191" s="37"/>
      <c r="L191" s="41"/>
      <c r="M191" s="217"/>
      <c r="N191" s="218"/>
      <c r="O191" s="81"/>
      <c r="P191" s="81"/>
      <c r="Q191" s="81"/>
      <c r="R191" s="81"/>
      <c r="S191" s="81"/>
      <c r="T191" s="82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174</v>
      </c>
      <c r="AU191" s="14" t="s">
        <v>84</v>
      </c>
    </row>
    <row r="192" s="2" customFormat="1" ht="16.5" customHeight="1">
      <c r="A192" s="35"/>
      <c r="B192" s="36"/>
      <c r="C192" s="219" t="s">
        <v>1092</v>
      </c>
      <c r="D192" s="219" t="s">
        <v>232</v>
      </c>
      <c r="E192" s="220" t="s">
        <v>1304</v>
      </c>
      <c r="F192" s="221" t="s">
        <v>1305</v>
      </c>
      <c r="G192" s="222" t="s">
        <v>1266</v>
      </c>
      <c r="H192" s="223">
        <v>1</v>
      </c>
      <c r="I192" s="224"/>
      <c r="J192" s="225">
        <f>ROUND(I192*H192,2)</f>
        <v>0</v>
      </c>
      <c r="K192" s="221" t="s">
        <v>171</v>
      </c>
      <c r="L192" s="226"/>
      <c r="M192" s="227" t="s">
        <v>19</v>
      </c>
      <c r="N192" s="228" t="s">
        <v>45</v>
      </c>
      <c r="O192" s="81"/>
      <c r="P192" s="210">
        <f>O192*H192</f>
        <v>0</v>
      </c>
      <c r="Q192" s="210">
        <v>0.00033</v>
      </c>
      <c r="R192" s="210">
        <f>Q192*H192</f>
        <v>0.00033</v>
      </c>
      <c r="S192" s="210">
        <v>0</v>
      </c>
      <c r="T192" s="21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2" t="s">
        <v>443</v>
      </c>
      <c r="AT192" s="212" t="s">
        <v>232</v>
      </c>
      <c r="AU192" s="212" t="s">
        <v>84</v>
      </c>
      <c r="AY192" s="14" t="s">
        <v>164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4" t="s">
        <v>82</v>
      </c>
      <c r="BK192" s="213">
        <f>ROUND(I192*H192,2)</f>
        <v>0</v>
      </c>
      <c r="BL192" s="14" t="s">
        <v>292</v>
      </c>
      <c r="BM192" s="212" t="s">
        <v>1306</v>
      </c>
    </row>
    <row r="193" s="2" customFormat="1" ht="24.15" customHeight="1">
      <c r="A193" s="35"/>
      <c r="B193" s="36"/>
      <c r="C193" s="201" t="s">
        <v>1307</v>
      </c>
      <c r="D193" s="201" t="s">
        <v>167</v>
      </c>
      <c r="E193" s="202" t="s">
        <v>1308</v>
      </c>
      <c r="F193" s="203" t="s">
        <v>1309</v>
      </c>
      <c r="G193" s="204" t="s">
        <v>203</v>
      </c>
      <c r="H193" s="205">
        <v>0.106</v>
      </c>
      <c r="I193" s="206"/>
      <c r="J193" s="207">
        <f>ROUND(I193*H193,2)</f>
        <v>0</v>
      </c>
      <c r="K193" s="203" t="s">
        <v>171</v>
      </c>
      <c r="L193" s="41"/>
      <c r="M193" s="208" t="s">
        <v>19</v>
      </c>
      <c r="N193" s="209" t="s">
        <v>45</v>
      </c>
      <c r="O193" s="81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2" t="s">
        <v>292</v>
      </c>
      <c r="AT193" s="212" t="s">
        <v>167</v>
      </c>
      <c r="AU193" s="212" t="s">
        <v>84</v>
      </c>
      <c r="AY193" s="14" t="s">
        <v>164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4" t="s">
        <v>82</v>
      </c>
      <c r="BK193" s="213">
        <f>ROUND(I193*H193,2)</f>
        <v>0</v>
      </c>
      <c r="BL193" s="14" t="s">
        <v>292</v>
      </c>
      <c r="BM193" s="212" t="s">
        <v>1310</v>
      </c>
    </row>
    <row r="194" s="2" customFormat="1">
      <c r="A194" s="35"/>
      <c r="B194" s="36"/>
      <c r="C194" s="37"/>
      <c r="D194" s="214" t="s">
        <v>174</v>
      </c>
      <c r="E194" s="37"/>
      <c r="F194" s="215" t="s">
        <v>1311</v>
      </c>
      <c r="G194" s="37"/>
      <c r="H194" s="37"/>
      <c r="I194" s="216"/>
      <c r="J194" s="37"/>
      <c r="K194" s="37"/>
      <c r="L194" s="41"/>
      <c r="M194" s="229"/>
      <c r="N194" s="230"/>
      <c r="O194" s="231"/>
      <c r="P194" s="231"/>
      <c r="Q194" s="231"/>
      <c r="R194" s="231"/>
      <c r="S194" s="231"/>
      <c r="T194" s="232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174</v>
      </c>
      <c r="AU194" s="14" t="s">
        <v>84</v>
      </c>
    </row>
    <row r="195" s="2" customFormat="1" ht="6.96" customHeight="1">
      <c r="A195" s="35"/>
      <c r="B195" s="56"/>
      <c r="C195" s="57"/>
      <c r="D195" s="57"/>
      <c r="E195" s="57"/>
      <c r="F195" s="57"/>
      <c r="G195" s="57"/>
      <c r="H195" s="57"/>
      <c r="I195" s="57"/>
      <c r="J195" s="57"/>
      <c r="K195" s="57"/>
      <c r="L195" s="41"/>
      <c r="M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sheetProtection sheet="1" autoFilter="0" formatColumns="0" formatRows="0" objects="1" scenarios="1" spinCount="100000" saltValue="ZyHcWWKZZm8bMrusfOl1jn9UjlUSxJFGKEYxORju77jCBMn+B6JLVa8NVkNsPOjoOlYp2dozPg59A9pYk/pfIA==" hashValue="RxIIjdJmL68E3FgArGaRffkgVu0JHckcnJNYMdUlDHjYcZ9L8y7010j0LWgAOPQ5CpQp9jT/MB4PlQwJMarM8A==" algorithmName="SHA-512" password="CC35"/>
  <autoFilter ref="C88:K19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5_02/642942611"/>
    <hyperlink ref="F99" r:id="rId2" display="https://podminky.urs.cz/item/CS_URS_2025_02/642942721"/>
    <hyperlink ref="F102" r:id="rId3" display="https://podminky.urs.cz/item/CS_URS_2025_02/642945111"/>
    <hyperlink ref="F108" r:id="rId4" display="https://podminky.urs.cz/item/CS_URS_2025_02/642945112"/>
    <hyperlink ref="F113" r:id="rId5" display="https://podminky.urs.cz/item/CS_URS_2025_02/998018001"/>
    <hyperlink ref="F117" r:id="rId6" display="https://podminky.urs.cz/item/CS_URS_2025_02/763181311"/>
    <hyperlink ref="F121" r:id="rId7" display="https://podminky.urs.cz/item/CS_URS_2025_02/998763331"/>
    <hyperlink ref="F124" r:id="rId8" display="https://podminky.urs.cz/item/CS_URS_2025_02/766660021"/>
    <hyperlink ref="F127" r:id="rId9" display="https://podminky.urs.cz/item/CS_URS_2025_02/766660022"/>
    <hyperlink ref="F131" r:id="rId10" display="https://podminky.urs.cz/item/CS_URS_2025_02/766660031"/>
    <hyperlink ref="F135" r:id="rId11" display="https://podminky.urs.cz/item/CS_URS_2025_02/766660729"/>
    <hyperlink ref="F138" r:id="rId12" display="https://podminky.urs.cz/item/CS_URS_2025_02/998766121"/>
    <hyperlink ref="F141" r:id="rId13" display="https://podminky.urs.cz/item/CS_URS_2025_02/766660001"/>
    <hyperlink ref="F145" r:id="rId14" display="https://podminky.urs.cz/item/CS_URS_2025_02/766660729"/>
    <hyperlink ref="F148" r:id="rId15" display="https://podminky.urs.cz/item/CS_URS_2025_02/998766121"/>
    <hyperlink ref="F151" r:id="rId16" display="https://podminky.urs.cz/item/CS_URS_2025_02/766660411"/>
    <hyperlink ref="F154" r:id="rId17" display="https://podminky.urs.cz/item/CS_URS_2025_02/766660451"/>
    <hyperlink ref="F157" r:id="rId18" display="https://podminky.urs.cz/item/CS_URS_2025_02/766660733"/>
    <hyperlink ref="F160" r:id="rId19" display="https://podminky.urs.cz/item/CS_URS_2025_02/998766121"/>
    <hyperlink ref="F163" r:id="rId20" display="https://podminky.urs.cz/item/CS_URS_2025_02/766622131"/>
    <hyperlink ref="F166" r:id="rId21" display="https://podminky.urs.cz/item/CS_URS_2025_02/766622132"/>
    <hyperlink ref="F169" r:id="rId22" display="https://podminky.urs.cz/item/CS_URS_2025_02/766622216"/>
    <hyperlink ref="F172" r:id="rId23" display="https://podminky.urs.cz/item/CS_URS_2025_02/766694116"/>
    <hyperlink ref="F176" r:id="rId24" display="https://podminky.urs.cz/item/CS_URS_2025_02/766691510"/>
    <hyperlink ref="F179" r:id="rId25" display="https://podminky.urs.cz/item/CS_URS_2025_02/998766121"/>
    <hyperlink ref="F182" r:id="rId26" display="https://podminky.urs.cz/item/CS_URS_2025_02/767651111"/>
    <hyperlink ref="F185" r:id="rId27" display="https://podminky.urs.cz/item/CS_URS_2025_02/767651121"/>
    <hyperlink ref="F188" r:id="rId28" display="https://podminky.urs.cz/item/CS_URS_2025_02/767651126"/>
    <hyperlink ref="F191" r:id="rId29" display="https://podminky.urs.cz/item/CS_URS_2025_02/767651131"/>
    <hyperlink ref="F194" r:id="rId30" display="https://podminky.urs.cz/item/CS_URS_2025_02/998767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 Mlejnková</dc:creator>
  <cp:lastModifiedBy>Dana Mlejnková</cp:lastModifiedBy>
  <dcterms:created xsi:type="dcterms:W3CDTF">2025-07-23T13:09:39Z</dcterms:created>
  <dcterms:modified xsi:type="dcterms:W3CDTF">2025-07-23T13:09:53Z</dcterms:modified>
</cp:coreProperties>
</file>